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rutamento e Gestão de Contratos\Procedimentos concursais PD (DOCENTES)\Docentes\Despachos Professor Adjunto\ESS_AD_FISIOTERAPIA_Edital n.º , Doutor LuísGraça\"/>
    </mc:Choice>
  </mc:AlternateContent>
  <xr:revisionPtr revIDLastSave="0" documentId="13_ncr:1_{E25A6CC7-2FF0-4E5E-B45A-AEE6117E67D4}" xr6:coauthVersionLast="36" xr6:coauthVersionMax="47" xr10:uidLastSave="{00000000-0000-0000-0000-000000000000}"/>
  <bookViews>
    <workbookView xWindow="0" yWindow="0" windowWidth="28800" windowHeight="12225" tabRatio="764" xr2:uid="{00000000-000D-0000-FFFF-FFFF00000000}"/>
  </bookViews>
  <sheets>
    <sheet name="Candidato 1" sheetId="1" r:id="rId1"/>
  </sheets>
  <definedNames>
    <definedName name="_xlnm.Print_Area" localSheetId="0">'Candidato 1'!$B$1:$M$105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3" i="1" l="1"/>
  <c r="K103" i="1" s="1"/>
  <c r="L103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J93" i="1"/>
  <c r="K93" i="1" s="1"/>
  <c r="J92" i="1"/>
  <c r="K92" i="1" s="1"/>
  <c r="J91" i="1"/>
  <c r="K91" i="1" s="1"/>
  <c r="J90" i="1"/>
  <c r="K90" i="1" s="1"/>
  <c r="J89" i="1"/>
  <c r="K89" i="1" s="1"/>
  <c r="J98" i="1"/>
  <c r="K98" i="1" s="1"/>
  <c r="J99" i="1"/>
  <c r="K99" i="1" s="1"/>
  <c r="J100" i="1"/>
  <c r="K100" i="1" s="1"/>
  <c r="J101" i="1"/>
  <c r="K101" i="1"/>
  <c r="J102" i="1"/>
  <c r="K102" i="1"/>
  <c r="J97" i="1"/>
  <c r="K97" i="1" s="1"/>
  <c r="J96" i="1"/>
  <c r="K96" i="1" s="1"/>
  <c r="J95" i="1"/>
  <c r="K95" i="1" s="1"/>
  <c r="J94" i="1"/>
  <c r="K94" i="1" s="1"/>
  <c r="K83" i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/>
  <c r="J72" i="1"/>
  <c r="K72" i="1" s="1"/>
  <c r="J73" i="1"/>
  <c r="K73" i="1" s="1"/>
  <c r="J62" i="1"/>
  <c r="K62" i="1" s="1"/>
  <c r="J61" i="1"/>
  <c r="K61" i="1" s="1"/>
  <c r="J60" i="1"/>
  <c r="K60" i="1" s="1"/>
  <c r="J59" i="1"/>
  <c r="K59" i="1" s="1"/>
  <c r="J56" i="1"/>
  <c r="K56" i="1" s="1"/>
  <c r="L56" i="1" s="1"/>
  <c r="J51" i="1"/>
  <c r="K51" i="1" s="1"/>
  <c r="J52" i="1"/>
  <c r="K52" i="1" s="1"/>
  <c r="J50" i="1"/>
  <c r="K50" i="1" s="1"/>
  <c r="J49" i="1"/>
  <c r="K49" i="1" s="1"/>
  <c r="J48" i="1"/>
  <c r="K48" i="1" s="1"/>
  <c r="J47" i="1"/>
  <c r="K47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39" i="1"/>
  <c r="K39" i="1" s="1"/>
  <c r="J38" i="1"/>
  <c r="K38" i="1" s="1"/>
  <c r="J29" i="1"/>
  <c r="K29" i="1" s="1"/>
  <c r="J28" i="1"/>
  <c r="K28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12" i="1"/>
  <c r="K12" i="1" s="1"/>
  <c r="J55" i="1"/>
  <c r="K55" i="1" s="1"/>
  <c r="J54" i="1"/>
  <c r="K54" i="1" s="1"/>
  <c r="J53" i="1"/>
  <c r="K53" i="1" s="1"/>
  <c r="L97" i="1" l="1"/>
  <c r="L89" i="1"/>
  <c r="L94" i="1"/>
  <c r="L83" i="1"/>
  <c r="L59" i="1"/>
  <c r="L74" i="1"/>
  <c r="L61" i="1"/>
  <c r="L77" i="1"/>
  <c r="L47" i="1"/>
  <c r="L49" i="1"/>
  <c r="L38" i="1"/>
  <c r="L28" i="1"/>
  <c r="L12" i="1"/>
  <c r="L53" i="1"/>
  <c r="L104" i="1" l="1"/>
  <c r="L57" i="1"/>
  <c r="L80" i="1" l="1"/>
  <c r="L81" i="1" s="1"/>
  <c r="L105" i="1" s="1"/>
</calcChain>
</file>

<file path=xl/sharedStrings.xml><?xml version="1.0" encoding="utf-8"?>
<sst xmlns="http://schemas.openxmlformats.org/spreadsheetml/2006/main" count="304" uniqueCount="188">
  <si>
    <t>CONCURSO PARA PROFESSOR-ADJUNTO</t>
  </si>
  <si>
    <t>GRELHA DE AVALIAÇÃO</t>
  </si>
  <si>
    <t>NOME:</t>
  </si>
  <si>
    <t xml:space="preserve">Critérios </t>
  </si>
  <si>
    <t>Parâmetros</t>
  </si>
  <si>
    <t>Items</t>
  </si>
  <si>
    <t>Valorizaçao</t>
  </si>
  <si>
    <t>MAX</t>
  </si>
  <si>
    <t>Nº elementos</t>
  </si>
  <si>
    <t>Pontuação por elemento</t>
  </si>
  <si>
    <t xml:space="preserve">Pontuação por Item </t>
  </si>
  <si>
    <t>Total item</t>
  </si>
  <si>
    <t>Pontuação obtida por SubParâmetro</t>
  </si>
  <si>
    <t>Observações</t>
  </si>
  <si>
    <t>DTCP 1</t>
  </si>
  <si>
    <t>Doutoramento = 1</t>
  </si>
  <si>
    <t>TOTAL DO PARAMETRO DTCP</t>
  </si>
  <si>
    <t>CP 1</t>
  </si>
  <si>
    <t>TOTAL DO PARAMETRO CP</t>
  </si>
  <si>
    <t>OAR</t>
  </si>
  <si>
    <t>Doutor +Titulo Especialista (DL 206/2009) = 1</t>
  </si>
  <si>
    <t>T Especialista  = 1</t>
  </si>
  <si>
    <t>Nº Artigos</t>
  </si>
  <si>
    <t>5 pontos por item</t>
  </si>
  <si>
    <t>3 pontos por item</t>
  </si>
  <si>
    <t xml:space="preserve"> 2 pontos por item</t>
  </si>
  <si>
    <t>2 pontos por item</t>
  </si>
  <si>
    <t>2 pontos  por item</t>
  </si>
  <si>
    <t>1 pontos por item</t>
  </si>
  <si>
    <t>0,5 pontos por item</t>
  </si>
  <si>
    <t>Nº Anos</t>
  </si>
  <si>
    <t>Nº Projetos</t>
  </si>
  <si>
    <t>10 pontos por item</t>
  </si>
  <si>
    <t>4 pontos por item</t>
  </si>
  <si>
    <t>1 ponto por item</t>
  </si>
  <si>
    <t>Nº Relatorios</t>
  </si>
  <si>
    <t>-</t>
  </si>
  <si>
    <t>ÁREA DISCIPLINAR DE FISIOTERAPIA</t>
  </si>
  <si>
    <t>Desempenho Técnico-Científico e Profissional (DTCP)
35%</t>
  </si>
  <si>
    <r>
      <t xml:space="preserve">DTCP 1 - 
Publicaçoes cientificas - 20%
(Máximo 100 pontos)
Nota: </t>
    </r>
    <r>
      <rPr>
        <sz val="9"/>
        <color theme="1"/>
        <rFont val="Arial Narrow"/>
        <family val="2"/>
      </rPr>
      <t>Serão considerados trabalhos inéditos de natureza técnico-científica  com relevância para a área do concurso</t>
    </r>
  </si>
  <si>
    <t>a) Publicação de artigos em revistas com fator de impacto (ISI) ou similar e/ou indexada (Scopus ou Web of Science) Q1-Q2</t>
  </si>
  <si>
    <t>a) Publicação de artigos em revistas com fator de impacto (ISI) ou similar e/ou indexada (Scopus ou Web of Science) Q3-Q4</t>
  </si>
  <si>
    <t xml:space="preserve">a) Publicação de artigos em outras revistas com arbitragem científica </t>
  </si>
  <si>
    <t>a) Resumo publicado em revista e/ou atas de encontro científico</t>
  </si>
  <si>
    <t>a) Artigo científico publicado em atas de encontro científico</t>
  </si>
  <si>
    <t xml:space="preserve"> 0,5 pontos por item</t>
  </si>
  <si>
    <t>Nº Resumos</t>
  </si>
  <si>
    <t xml:space="preserve">b) Livro ou e-book em que o candidato seja autor ou um dos autores ou edição/coordenação de livro ou e-book </t>
  </si>
  <si>
    <t>Nº Livros</t>
  </si>
  <si>
    <t xml:space="preserve">b) Livro ou e-book em que o candidato seja autor ou um dos autores ou edição/coordenação de livro ou e-book - Com edição internacional </t>
  </si>
  <si>
    <t>4,5 pontos  por item</t>
  </si>
  <si>
    <t xml:space="preserve">c) Capítulo de livro ou e-book em que o candidato seja um dos autores </t>
  </si>
  <si>
    <t xml:space="preserve">c) Capítulo de livro ou e-book em que o candidato seja um dos autores  - Com edição internacional </t>
  </si>
  <si>
    <t>1,5 pontos por item</t>
  </si>
  <si>
    <t>Nº Capitulos</t>
  </si>
  <si>
    <t>d) Revisão de artigos para revista com fator de impacto (ISI) e/ou indexada (Scopus ou Web of Science): Q1-Q2</t>
  </si>
  <si>
    <t>d) Revisão de artigos para revista com fator de impacto (ISI) e/ou indexada (Scopus ou Web of Science): Q3-Q4</t>
  </si>
  <si>
    <t xml:space="preserve">6 pontos por item </t>
  </si>
  <si>
    <t>d) Revisão de artigos para outras revistas com arbitragem científica</t>
  </si>
  <si>
    <t>d) Revisão de artigos para encontro de divulgação científica</t>
  </si>
  <si>
    <t>d) Revisão de resumos para encontro de divulgação científica</t>
  </si>
  <si>
    <t>e) Membro do corpo editorial de revista científica  indexada com fator de impacto Q1-Q2</t>
  </si>
  <si>
    <t>e) Membro do corpo editorial de revista científica  indexada com fator de impacto Q3-Q4</t>
  </si>
  <si>
    <t>Nº revistas</t>
  </si>
  <si>
    <t>a) Conferencista ou Palestrante convidado - encontro científico internacional</t>
  </si>
  <si>
    <t>a) Conferencista ou Palestrante convidado - encontro científico nacional</t>
  </si>
  <si>
    <t xml:space="preserve">b) Comunicação oral ou apresentação de póster em encontro científico internacional </t>
  </si>
  <si>
    <t xml:space="preserve">b) Comunicação oral ou apresentação de póster em encontro científico nacional </t>
  </si>
  <si>
    <t>c) Moderador/comentador em conferência internacional</t>
  </si>
  <si>
    <t>c) Moderador/comentador em conferência nacional</t>
  </si>
  <si>
    <t>d) Membro da comissão científica em encontro científico internacional (minimo 7 horas)</t>
  </si>
  <si>
    <t>d) Membro da comissão científica em encontro científico nacional (minimo 7 horas)</t>
  </si>
  <si>
    <t>d) Membro da comissão organizadora em encontro científico internacional (minimo 7 horas)</t>
  </si>
  <si>
    <t>d) Membro da comissão organizadora em encontro científico nacional (minimo 7 horas)</t>
  </si>
  <si>
    <t>5 ponto por item</t>
  </si>
  <si>
    <t>3 pontos  por item</t>
  </si>
  <si>
    <t>Nº intervenções</t>
  </si>
  <si>
    <t>Nº comunicaçoes</t>
  </si>
  <si>
    <t>Nº moderaçoes</t>
  </si>
  <si>
    <t>Nº comissões</t>
  </si>
  <si>
    <r>
      <t xml:space="preserve">DTCP 2 - 
Realização de ações de divulgação de ciência e tecnologia 
15%
(Máximo 100 pontos)
Nota: </t>
    </r>
    <r>
      <rPr>
        <sz val="9"/>
        <color theme="1"/>
        <rFont val="Arial Narrow"/>
        <family val="2"/>
      </rPr>
      <t>Serão consideradas as ações de natureza técnico-científica e tecnológica na área de Fisioterapia ou com relevância para a área do concurso</t>
    </r>
  </si>
  <si>
    <t>DTCP 3 - 
Investigação e desenvolvimento  (10%)
(Máximo 100 pontos)</t>
  </si>
  <si>
    <t xml:space="preserve">b) Membro Colaborador em unidade de investigação - formalmente constituída(s) em instituição(ões) de ensino superior </t>
  </si>
  <si>
    <t xml:space="preserve">a) Membro Integrado em unidade de investigação - reconhecida pela FCT </t>
  </si>
  <si>
    <t xml:space="preserve">b) Membro Colaborador em unidade de investigação - reconhecida pela FCT </t>
  </si>
  <si>
    <t xml:space="preserve"> 20 pontos por item</t>
  </si>
  <si>
    <t xml:space="preserve"> 15 pontos por item</t>
  </si>
  <si>
    <t xml:space="preserve">c) Participação em projeto de investigação e desenvolvimento – comprovadamente terminado e/ou com relatório - enquanto investigador responsável ou coordenador em projetos em unidade de investigação formalmente constituída(s) em instituição(ões) de ensino superior (não financiados) </t>
  </si>
  <si>
    <t xml:space="preserve">c) Participação em projeto de investigação e desenvolvimento – comprovadamente terminado e/ou com relatório - enquanto investigador responsável ou coordenador em projetos nacionais financiados (FCT, Programa ERASMUS +, ou outros) </t>
  </si>
  <si>
    <t xml:space="preserve">c) Participação em projeto de investigação e desenvolvimento – comprovadamente terminado e/ou com relatório - enquanto investigador responsável ou coordenador em projetos internacionais financiados (FCT, Programa ERASMUS +, ou outros) </t>
  </si>
  <si>
    <t xml:space="preserve">c) Participação em projeto de investigação e desenvolvimento – comprovadamente terminado e/ou com relatório - enquanto investigador colaborador em projetos internacionais financiados (FCT, Programa Erasmus +, ou outros) </t>
  </si>
  <si>
    <t xml:space="preserve">c) Participação em projeto de investigação e desenvolvimento – comprovadamente terminado e/ou com relatório - enquanto investigador colaborador em projetos nacionais financiados (FCT, Fundações, PCTA, CCDR ou outros) </t>
  </si>
  <si>
    <t>c) Participação em projeto de investigação e desenvolvimento – comprovadamente terminado e/ou com relatório - enquanto investigador colaborador em projetos em unidade de investigação formalmente constituída(s) em instituição(ões) de ensino superior</t>
  </si>
  <si>
    <t>DTCP 4 - 
Orientação ou coorientação de tese/dissertação/relatório de estágio/trabalho de projeto
(10%)
(Máximo 100 pontos)</t>
  </si>
  <si>
    <t>a) Grau de Doutor - Orientação ou Coorientação concluída</t>
  </si>
  <si>
    <t>b) Grau de Mestre - Orientação ou Coorientação concluída</t>
  </si>
  <si>
    <t>20 pontos por item</t>
  </si>
  <si>
    <t>Nº orientaçoes</t>
  </si>
  <si>
    <t>DTCP 5 - 
Participação na qualidade de arguente em júris nacionais ou internacionais de provas académicas
(5%)
(Máximo 100 pontos)</t>
  </si>
  <si>
    <t>a) Júris de prova de doutoramento</t>
  </si>
  <si>
    <t>b) Júris de prova de qualificação de projeto de doutoramento</t>
  </si>
  <si>
    <t>c) Júris de Título de Especialista de acordo com o Decreto-Lei n.º 206/2009 de 31 de agosto</t>
  </si>
  <si>
    <t>d) Júris de prova de mestrado</t>
  </si>
  <si>
    <t>7,5 pontos por item</t>
  </si>
  <si>
    <t>Nº de júris</t>
  </si>
  <si>
    <t>a) Grau de doutor em Fisioterapia</t>
  </si>
  <si>
    <t>b) Grau de doutor noutra área considerada relevante para a função a que se candidata e título de Especialista em Fisioterapia ao abrigo do Decreto-Lei n.º 206/2009, de 31 de agosto</t>
  </si>
  <si>
    <t>c) Grau de mestre em Fisioterapia com título de Especialista ao abrigo do Decreto-Lei n.º 206/2009, de 31 de agosto</t>
  </si>
  <si>
    <t>Na autoavaliação do candidato, pelo preenchimento da grelha disponibilizada, deve ser obrigatoriamente indicado o local no curriculum vitae que sustenta a pontuação indicada.
- Relevância para o desenvolvimento do conhecimento em Fisioterapia (com preenchimento da grelha dos itens respetivos)
- Relevância para as funções de professor adjunto e missão da instituição (com preenchimento da grelha dos itens respetivos)</t>
  </si>
  <si>
    <r>
      <t xml:space="preserve">DTCP 6 - 
Outras condições relevantes: Qualificação do candidato 
(25%)
(Máximo 100 pontos)
Nota: </t>
    </r>
    <r>
      <rPr>
        <sz val="9"/>
        <color theme="1"/>
        <rFont val="Arial Narrow"/>
        <family val="2"/>
      </rPr>
      <t>Alíneas com pontuação não cumulativa</t>
    </r>
  </si>
  <si>
    <r>
      <t xml:space="preserve">DTCP 7 - 
Reflexão alinhada com conteúdo funcional de Professor Adjunto e articulada com grelha de autoavaliação
(15%)
(Máximo 100 pontos)
Nota: </t>
    </r>
    <r>
      <rPr>
        <sz val="9"/>
        <color theme="1"/>
        <rFont val="Arial Narrow"/>
        <family val="2"/>
      </rPr>
      <t>reflexão com o máximo de 600 palavras</t>
    </r>
  </si>
  <si>
    <t>Valorização de 0 a 100</t>
  </si>
  <si>
    <t xml:space="preserve"> Capacidade pedagógica (CP)
35%</t>
  </si>
  <si>
    <r>
      <t xml:space="preserve">CP 1 - 
Tempo de exercício docente 
(15%)
(Máximo 100 pontos)
Nota: </t>
    </r>
    <r>
      <rPr>
        <sz val="9"/>
        <color theme="1"/>
        <rFont val="Arial Narrow"/>
        <family val="2"/>
      </rPr>
      <t>1 ETI corresponde ao nº de horas em vigor na Instituição.</t>
    </r>
  </si>
  <si>
    <t>a) Exercício docente em função da percentagem de ETI’s numa IES - Área da Fisioterapia</t>
  </si>
  <si>
    <t>b) Exercício docente em função da percentagem de ETI’s numa IES - Outras áreas com relevância para a área do concurso</t>
  </si>
  <si>
    <t>15 pontos por item</t>
  </si>
  <si>
    <t>Nº ETI's</t>
  </si>
  <si>
    <t>CP 2 - 
Experiência de docência em IES 
(35%)
(Máximo 100 pontos)</t>
  </si>
  <si>
    <t>a) Titularidades de unidades curriculares do 3º ciclo - Área da Fisioterapia</t>
  </si>
  <si>
    <t>a) Titularidades de unidades curriculares do 3º ciclo - Outras áreas com relevância para a área do concurso</t>
  </si>
  <si>
    <t>b) Titularidades de unidades curriculares do 2º ciclo - Área da Fisioterapia</t>
  </si>
  <si>
    <t>b) Titularidades de unidades curriculares do 2º ciclo - Outras áreas com relevância para a área do concurso</t>
  </si>
  <si>
    <t>c) Titularidades de unidades curriculares do 1º ciclo - Área da Fisioterapia</t>
  </si>
  <si>
    <t>c) Titularidades de unidades curriculares do 1º ciclo - Outras áreas com relevância para a área do concurso</t>
  </si>
  <si>
    <t>d) Participação em unidades curriculares (mínimo de 10 horas/ano/UC) do 3º ciclo - Área da Fisioterapia</t>
  </si>
  <si>
    <t>d) Participação em unidades curriculares (mínimo de 10 horas/ano/UC) do 3º ciclo - Outras áreas com relevância para a área do concurso</t>
  </si>
  <si>
    <t>e) Participação em unidades curriculares (mínimo de 10 horas/ano/UC) do 2º ciclo - Área da Fisioterapia</t>
  </si>
  <si>
    <t>e) Participação em unidades curriculares (mínimo de 10 horas/ano/UC) do 2º ciclo - Outras áreas com relevância para a área do concurso</t>
  </si>
  <si>
    <t>f) Participação em unidades curriculares (mínimo de 10 horas/ano/UC) do 1º ciclo - Área da Fisioterapia</t>
  </si>
  <si>
    <t>f) Participação em unidades curriculares (mínimo de 10 horas/ano/UC) do 1º ciclo - Outras áreas com relevância para a área do concurso</t>
  </si>
  <si>
    <t>g) Participação em programas de mobilidade Erasmus</t>
  </si>
  <si>
    <t>Nº de Ucs</t>
  </si>
  <si>
    <t>Nº mobilidades</t>
  </si>
  <si>
    <t>CP 3 - Produção de materiais didáticos e desenvolvimento de estratégias de apoio ao processo de ensino e aprendizagem 
(15%)
(Máximo 100 pontos)</t>
  </si>
  <si>
    <t>a) Materiais didáticos produzidos e utilizados e certificados por órgão científico-pedagógico</t>
  </si>
  <si>
    <t>b) Estratégias de apoio ao processo de ensino e aprendizagem certificadas por órgão científico-pedagógico - Área da Fisioterapia</t>
  </si>
  <si>
    <t>b) Estratégias de apoio ao processo de ensino e aprendizagem certificadas por órgão científico-pedagógico - Outras áreas com relevância para a área do concurso</t>
  </si>
  <si>
    <t>15 pontos por 25 Horas</t>
  </si>
  <si>
    <t>10 pontos por 25 Horas</t>
  </si>
  <si>
    <t xml:space="preserve">Nº Materiais </t>
  </si>
  <si>
    <t>Nº estratégias</t>
  </si>
  <si>
    <t>b) Outras atividades de colaboração com IES</t>
  </si>
  <si>
    <t>a) Estágio de educação clínica</t>
  </si>
  <si>
    <t>c) Docência em cursos não conferentes de grau com ECTS</t>
  </si>
  <si>
    <t>Nº estágios</t>
  </si>
  <si>
    <t>Nº Atividades</t>
  </si>
  <si>
    <t>Nº Ucs/Ano</t>
  </si>
  <si>
    <r>
      <t>CP 4 - Atividade relevante não explicitada anteriormente 
(20%)
(Máximo 100 pontos)
Nota:</t>
    </r>
    <r>
      <rPr>
        <sz val="9"/>
        <color theme="1"/>
        <rFont val="Arial Narrow"/>
        <family val="2"/>
      </rPr>
      <t xml:space="preserve"> Atividades de colaboração com Instituições de Ensino Superior, com indicação de horas realizadas, área disciplinar e período de tempo (por exemplo, orientação de estudantes em educação clínica/estágio)</t>
    </r>
  </si>
  <si>
    <t>CP 5 - Reflexão alinhada com conteúdo funcional de Professor Adjunto e articulada com grelha de autoavaliação
(15%)
(Máximo 100 pontos)
Nota: reflexão com o máximo de 600 palavras</t>
  </si>
  <si>
    <t xml:space="preserve"> Outras atividades Relevantes (OAR)
30%</t>
  </si>
  <si>
    <t>a) Formações em áreas científicas com relevância para a área do concurso com duração entre 30 a 60 ECTS</t>
  </si>
  <si>
    <r>
      <t>a) Formações em áreas científicas com relevância para a área do concurso com duração entre 30 a 60 ECTS -</t>
    </r>
    <r>
      <rPr>
        <b/>
        <sz val="9"/>
        <rFont val="Arial Narrow"/>
        <family val="2"/>
      </rPr>
      <t xml:space="preserve"> área da Fisioterapia</t>
    </r>
  </si>
  <si>
    <t>b) Formações em áreas científicas com relevância para a área do concurso com duração entre 15 a 30 ECTS</t>
  </si>
  <si>
    <r>
      <t>b) Formações em áreas científicas com relevância para a área do concurso com duração entre 15 a 30 ECTS -</t>
    </r>
    <r>
      <rPr>
        <b/>
        <sz val="9"/>
        <rFont val="Arial Narrow"/>
        <family val="2"/>
      </rPr>
      <t xml:space="preserve"> área da Fisioterapia</t>
    </r>
  </si>
  <si>
    <t>c) Formações em áreas científicas com relevância para a área do concurso com duração inferior a 15 ECTS</t>
  </si>
  <si>
    <r>
      <t>c) Formações em áreas científicas com relevância para a área do concurso com duração inferior a 15 ECTS -</t>
    </r>
    <r>
      <rPr>
        <b/>
        <sz val="9"/>
        <rFont val="Arial Narrow"/>
        <family val="2"/>
      </rPr>
      <t xml:space="preserve"> área da Fisioterapia</t>
    </r>
  </si>
  <si>
    <t>Nº Formações</t>
  </si>
  <si>
    <t>OAR 2 - Experiência profissional para a área científica para que é aberto o concurso 
(35%) 
(Máximo 100 pontos)</t>
  </si>
  <si>
    <t>a) Experiência profissional clínica nos últimos 5 anos  - Área da Fisioterapia</t>
  </si>
  <si>
    <t>b) Experiência profissional clínica nos anos anteriores aos últimos 5 anos - Área da Fisioterapia</t>
  </si>
  <si>
    <t>c) Participação em órgãos de gestão em IES</t>
  </si>
  <si>
    <t>d) Participação em grupos de trabalho em IES</t>
  </si>
  <si>
    <t xml:space="preserve">e) Gestor de unidades ou serviços na área do concurso </t>
  </si>
  <si>
    <t>Nº Grupos</t>
  </si>
  <si>
    <t>OAR 3 - Serviços e consultadorias
(5%)
(Máximo 100 pontos)</t>
  </si>
  <si>
    <t>c) Relatórios técnicos promovidos por entidades ou associações públicas</t>
  </si>
  <si>
    <t>b) Participação em órgãos sociais de sociedades científicas e organizações profissionais</t>
  </si>
  <si>
    <t>a) Membro de comissões/grupos de trabalho de âmbito internacional/nacional/regional promovidas por entidades ou associações públicas</t>
  </si>
  <si>
    <t>Nº Comissões/grupos</t>
  </si>
  <si>
    <t>Nº órgãos</t>
  </si>
  <si>
    <t xml:space="preserve">d) Organização de visitas de estudo em áreas da saúde </t>
  </si>
  <si>
    <t xml:space="preserve">e) Participação em divulgação da instituição </t>
  </si>
  <si>
    <t xml:space="preserve">f) Artigos de opinião em órgãos de comunicação social </t>
  </si>
  <si>
    <r>
      <t>OAR 4 - Atividades relevantes não explicitadas anteriormente 
(20%)
(Máximo 100 pontos)
Nota:</t>
    </r>
    <r>
      <rPr>
        <sz val="9"/>
        <color theme="1"/>
        <rFont val="Arial Narrow"/>
        <family val="2"/>
      </rPr>
      <t xml:space="preserve"> Serão apenas consideradas as atividades profissionais, culturais e sociais cuja natureza não permita o respetivo enquadramento nos parâmetros anteriores. Exige-se a anexação de documentação confirmatória das experiências indicadas no currículum</t>
    </r>
  </si>
  <si>
    <t xml:space="preserve">a) Membro de comissões de curso em IES </t>
  </si>
  <si>
    <t>b) Júris de seleção de candidatos</t>
  </si>
  <si>
    <t xml:space="preserve">c) Formador em formações certificadas por entidades acreditadas </t>
  </si>
  <si>
    <t>Nº Júris</t>
  </si>
  <si>
    <t>Nº Comissões/Ano</t>
  </si>
  <si>
    <t>Nº formações</t>
  </si>
  <si>
    <t>Nº Visitas</t>
  </si>
  <si>
    <t>Nº Participaçoes</t>
  </si>
  <si>
    <t>OAR 5 - Reflexão alinhada com conteúdo funcional de Professor Adjunto e articulada com grelha de autoavaliação
(15%)
(Máximo 100 pontos)
Nota: reflexão com o máximo de 600 palavras</t>
  </si>
  <si>
    <t>CF=(0,35*DTCP+0,35*CP+0,3*OAR)</t>
  </si>
  <si>
    <r>
      <t xml:space="preserve">OAR 1 - Formação não conferente de grau
(25%) 
(Máximo 100 pontos)
Nota: </t>
    </r>
    <r>
      <rPr>
        <sz val="9"/>
        <color theme="1"/>
        <rFont val="Arial Narrow"/>
        <family val="2"/>
      </rPr>
      <t>Enquanto formando. Quando não expresso, considera-se 1 ECTS equivalente a 25h</t>
    </r>
  </si>
  <si>
    <t>Anexo Ata 1</t>
  </si>
  <si>
    <t>EDITAL N.º 1921/2025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</si>
</sst>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70C0"/>
      <name val="Arial Narrow"/>
      <family val="2"/>
    </font>
    <font>
      <b/>
      <sz val="9"/>
      <color theme="1"/>
      <name val="Arial Narrow"/>
      <family val="2"/>
    </font>
    <font>
      <b/>
      <sz val="12"/>
      <color rgb="FF0070C0"/>
      <name val="Arial Narrow"/>
      <family val="2"/>
    </font>
    <font>
      <b/>
      <sz val="12"/>
      <color rgb="FF0088A4"/>
      <name val="Arial Narrow"/>
      <family val="2"/>
    </font>
    <font>
      <sz val="12"/>
      <color theme="1"/>
      <name val="Arial Narrow"/>
      <family val="2"/>
    </font>
    <font>
      <b/>
      <sz val="10"/>
      <color rgb="FF0088A4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theme="0"/>
      <name val="Arial Narrow"/>
      <family val="2"/>
    </font>
    <font>
      <sz val="8"/>
      <color theme="0"/>
      <name val="Arial Narrow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73">
    <border>
      <left/>
      <right/>
      <top/>
      <bottom/>
      <diagonal/>
    </border>
    <border>
      <left style="thin">
        <color rgb="FF0088A4"/>
      </left>
      <right/>
      <top style="thin">
        <color rgb="FF0088A4"/>
      </top>
      <bottom style="thin">
        <color rgb="FF0088A4"/>
      </bottom>
      <diagonal/>
    </border>
    <border>
      <left/>
      <right/>
      <top style="thin">
        <color rgb="FF0088A4"/>
      </top>
      <bottom style="thin">
        <color rgb="FF0088A4"/>
      </bottom>
      <diagonal/>
    </border>
    <border>
      <left/>
      <right style="thin">
        <color rgb="FF0088A4"/>
      </right>
      <top style="thin">
        <color rgb="FF0088A4"/>
      </top>
      <bottom style="thin">
        <color rgb="FF0088A4"/>
      </bottom>
      <diagonal/>
    </border>
    <border>
      <left/>
      <right/>
      <top/>
      <bottom style="thin">
        <color rgb="FF0088A4"/>
      </bottom>
      <diagonal/>
    </border>
    <border>
      <left style="thin">
        <color rgb="FF0088A4"/>
      </left>
      <right style="thin">
        <color rgb="FF0088A4"/>
      </right>
      <top style="thin">
        <color rgb="FF0088A4"/>
      </top>
      <bottom style="thin">
        <color rgb="FF0088A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ouble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/>
      <bottom style="double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double">
        <color indexed="64"/>
      </bottom>
      <diagonal/>
    </border>
    <border>
      <left/>
      <right style="thin">
        <color theme="0" tint="-0.34998626667073579"/>
      </right>
      <top/>
      <bottom style="double">
        <color indexed="64"/>
      </bottom>
      <diagonal/>
    </border>
    <border>
      <left style="thin">
        <color theme="0" tint="-0.34998626667073579"/>
      </left>
      <right/>
      <top/>
      <bottom style="double">
        <color indexed="64"/>
      </bottom>
      <diagonal/>
    </border>
    <border>
      <left/>
      <right style="thin">
        <color theme="0" tint="-0.34998626667073579"/>
      </right>
      <top style="double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theme="0" tint="-0.34998626667073579"/>
      </left>
      <right/>
      <top style="double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64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double">
        <color indexed="64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wrapText="1"/>
      <protection locked="0"/>
    </xf>
    <xf numFmtId="0" fontId="12" fillId="0" borderId="16" xfId="0" applyFont="1" applyBorder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 applyProtection="1">
      <alignment wrapText="1"/>
      <protection locked="0"/>
    </xf>
    <xf numFmtId="0" fontId="12" fillId="0" borderId="22" xfId="0" applyFont="1" applyBorder="1" applyAlignment="1">
      <alignment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1" fillId="0" borderId="24" xfId="0" applyFont="1" applyBorder="1" applyAlignment="1" applyProtection="1">
      <alignment wrapText="1"/>
      <protection locked="0"/>
    </xf>
    <xf numFmtId="0" fontId="13" fillId="7" borderId="18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1" fillId="0" borderId="29" xfId="0" applyFont="1" applyBorder="1" applyAlignment="1" applyProtection="1">
      <alignment wrapText="1"/>
      <protection locked="0"/>
    </xf>
    <xf numFmtId="0" fontId="11" fillId="0" borderId="31" xfId="0" applyFont="1" applyBorder="1" applyAlignment="1" applyProtection="1">
      <alignment wrapText="1"/>
      <protection locked="0"/>
    </xf>
    <xf numFmtId="0" fontId="12" fillId="0" borderId="27" xfId="0" applyFont="1" applyBorder="1" applyAlignment="1">
      <alignment vertical="center" wrapText="1"/>
    </xf>
    <xf numFmtId="0" fontId="13" fillId="6" borderId="28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1" fillId="0" borderId="37" xfId="0" applyFont="1" applyBorder="1" applyAlignment="1" applyProtection="1">
      <alignment wrapText="1"/>
      <protection locked="0"/>
    </xf>
    <xf numFmtId="0" fontId="13" fillId="0" borderId="3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8" borderId="39" xfId="0" applyFont="1" applyFill="1" applyBorder="1" applyAlignment="1">
      <alignment horizontal="center" wrapText="1"/>
    </xf>
    <xf numFmtId="0" fontId="4" fillId="8" borderId="40" xfId="0" applyFont="1" applyFill="1" applyBorder="1" applyAlignment="1">
      <alignment horizontal="left" vertical="center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6" xfId="0" applyFont="1" applyFill="1" applyBorder="1" applyAlignment="1">
      <alignment horizontal="left" vertical="center" wrapText="1"/>
    </xf>
    <xf numFmtId="0" fontId="13" fillId="8" borderId="41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1" fillId="8" borderId="36" xfId="0" applyFont="1" applyFill="1" applyBorder="1" applyAlignment="1" applyProtection="1">
      <alignment wrapText="1"/>
      <protection locked="0"/>
    </xf>
    <xf numFmtId="0" fontId="12" fillId="2" borderId="0" xfId="0" applyFont="1" applyFill="1" applyAlignment="1">
      <alignment wrapText="1"/>
    </xf>
    <xf numFmtId="0" fontId="12" fillId="0" borderId="13" xfId="0" applyFont="1" applyBorder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13" fillId="0" borderId="17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36" xfId="0" applyFont="1" applyBorder="1" applyAlignment="1" applyProtection="1">
      <alignment wrapText="1"/>
      <protection locked="0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wrapText="1"/>
    </xf>
    <xf numFmtId="0" fontId="16" fillId="8" borderId="12" xfId="0" applyFont="1" applyFill="1" applyBorder="1" applyAlignment="1">
      <alignment horizontal="left" vertical="center" wrapText="1"/>
    </xf>
    <xf numFmtId="0" fontId="10" fillId="8" borderId="12" xfId="0" applyFont="1" applyFill="1" applyBorder="1" applyAlignment="1">
      <alignment vertical="center" wrapText="1"/>
    </xf>
    <xf numFmtId="0" fontId="10" fillId="8" borderId="41" xfId="0" applyFont="1" applyFill="1" applyBorder="1" applyAlignment="1">
      <alignment vertical="center" wrapText="1"/>
    </xf>
    <xf numFmtId="0" fontId="10" fillId="8" borderId="41" xfId="0" applyFont="1" applyFill="1" applyBorder="1" applyAlignment="1">
      <alignment horizontal="center" vertical="center" wrapText="1"/>
    </xf>
    <xf numFmtId="0" fontId="10" fillId="8" borderId="26" xfId="0" applyFont="1" applyFill="1" applyBorder="1" applyAlignment="1">
      <alignment horizontal="center" vertical="center" wrapText="1"/>
    </xf>
    <xf numFmtId="0" fontId="11" fillId="0" borderId="47" xfId="0" applyFont="1" applyBorder="1" applyAlignment="1" applyProtection="1">
      <alignment wrapText="1"/>
      <protection locked="0"/>
    </xf>
    <xf numFmtId="0" fontId="14" fillId="8" borderId="26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wrapText="1"/>
    </xf>
    <xf numFmtId="0" fontId="9" fillId="5" borderId="50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3" fillId="7" borderId="32" xfId="0" applyFont="1" applyFill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3" fillId="7" borderId="56" xfId="0" applyFont="1" applyFill="1" applyBorder="1" applyAlignment="1">
      <alignment vertical="center" wrapText="1"/>
    </xf>
    <xf numFmtId="0" fontId="13" fillId="0" borderId="57" xfId="0" applyFont="1" applyBorder="1" applyAlignment="1">
      <alignment horizontal="center" vertical="center" wrapText="1"/>
    </xf>
    <xf numFmtId="0" fontId="18" fillId="7" borderId="56" xfId="0" applyFont="1" applyFill="1" applyBorder="1" applyAlignment="1">
      <alignment horizontal="center" vertical="center" wrapText="1"/>
    </xf>
    <xf numFmtId="0" fontId="11" fillId="0" borderId="58" xfId="0" applyFont="1" applyBorder="1" applyAlignment="1" applyProtection="1">
      <alignment wrapText="1"/>
      <protection locked="0"/>
    </xf>
    <xf numFmtId="0" fontId="12" fillId="0" borderId="59" xfId="0" applyFont="1" applyBorder="1" applyAlignment="1">
      <alignment vertical="center" wrapText="1"/>
    </xf>
    <xf numFmtId="0" fontId="13" fillId="3" borderId="60" xfId="0" applyFont="1" applyFill="1" applyBorder="1" applyAlignment="1">
      <alignment horizontal="center" vertical="center" wrapText="1"/>
    </xf>
    <xf numFmtId="0" fontId="13" fillId="3" borderId="61" xfId="0" applyFont="1" applyFill="1" applyBorder="1" applyAlignment="1">
      <alignment horizontal="center" vertical="center" wrapText="1"/>
    </xf>
    <xf numFmtId="0" fontId="13" fillId="7" borderId="60" xfId="0" applyFont="1" applyFill="1" applyBorder="1" applyAlignment="1">
      <alignment vertical="center" wrapText="1"/>
    </xf>
    <xf numFmtId="0" fontId="13" fillId="0" borderId="62" xfId="0" applyFont="1" applyBorder="1" applyAlignment="1">
      <alignment horizontal="center" vertical="center" wrapText="1"/>
    </xf>
    <xf numFmtId="0" fontId="11" fillId="0" borderId="63" xfId="0" applyFont="1" applyBorder="1" applyAlignment="1" applyProtection="1">
      <alignment wrapText="1"/>
      <protection locked="0"/>
    </xf>
    <xf numFmtId="0" fontId="12" fillId="0" borderId="64" xfId="0" applyFont="1" applyBorder="1" applyAlignment="1">
      <alignment vertical="center" wrapText="1"/>
    </xf>
    <xf numFmtId="0" fontId="13" fillId="3" borderId="65" xfId="0" applyFont="1" applyFill="1" applyBorder="1" applyAlignment="1">
      <alignment horizontal="center" vertical="center" wrapText="1"/>
    </xf>
    <xf numFmtId="0" fontId="12" fillId="0" borderId="66" xfId="0" applyFont="1" applyBorder="1" applyAlignment="1">
      <alignment vertical="center" wrapText="1"/>
    </xf>
    <xf numFmtId="0" fontId="18" fillId="7" borderId="65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vertical="center" wrapText="1"/>
    </xf>
    <xf numFmtId="0" fontId="13" fillId="7" borderId="17" xfId="0" applyFont="1" applyFill="1" applyBorder="1" applyAlignment="1">
      <alignment vertical="center" wrapText="1"/>
    </xf>
    <xf numFmtId="0" fontId="13" fillId="7" borderId="1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vertical="center" wrapText="1"/>
    </xf>
    <xf numFmtId="0" fontId="1" fillId="0" borderId="68" xfId="0" applyFont="1" applyBorder="1" applyAlignment="1">
      <alignment wrapText="1"/>
    </xf>
    <xf numFmtId="0" fontId="13" fillId="0" borderId="30" xfId="0" applyFont="1" applyBorder="1" applyAlignment="1">
      <alignment vertical="center" wrapText="1"/>
    </xf>
    <xf numFmtId="0" fontId="13" fillId="0" borderId="67" xfId="0" applyFont="1" applyBorder="1" applyAlignment="1">
      <alignment vertical="center" wrapText="1"/>
    </xf>
    <xf numFmtId="0" fontId="13" fillId="7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13" fillId="7" borderId="23" xfId="0" applyFont="1" applyFill="1" applyBorder="1" applyAlignment="1">
      <alignment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3" fillId="3" borderId="70" xfId="0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3" fillId="6" borderId="32" xfId="0" applyFont="1" applyFill="1" applyBorder="1" applyAlignment="1">
      <alignment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2" fillId="0" borderId="40" xfId="0" applyFont="1" applyBorder="1" applyAlignment="1">
      <alignment vertical="center" wrapText="1"/>
    </xf>
    <xf numFmtId="164" fontId="13" fillId="3" borderId="71" xfId="0" applyNumberFormat="1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vertical="center" wrapText="1"/>
    </xf>
    <xf numFmtId="0" fontId="13" fillId="7" borderId="71" xfId="0" applyFont="1" applyFill="1" applyBorder="1" applyAlignment="1">
      <alignment horizontal="center" vertical="center" wrapText="1"/>
    </xf>
    <xf numFmtId="0" fontId="13" fillId="3" borderId="71" xfId="0" applyFont="1" applyFill="1" applyBorder="1" applyAlignment="1">
      <alignment horizontal="center" vertical="center" wrapText="1"/>
    </xf>
    <xf numFmtId="164" fontId="19" fillId="8" borderId="12" xfId="0" applyNumberFormat="1" applyFont="1" applyFill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164" fontId="19" fillId="8" borderId="12" xfId="0" applyNumberFormat="1" applyFont="1" applyFill="1" applyBorder="1" applyAlignment="1" applyProtection="1">
      <alignment horizontal="center" vertical="center" wrapText="1"/>
      <protection locked="0"/>
    </xf>
    <xf numFmtId="2" fontId="19" fillId="8" borderId="12" xfId="0" applyNumberFormat="1" applyFont="1" applyFill="1" applyBorder="1" applyAlignment="1" applyProtection="1">
      <alignment horizontal="center" vertical="center" wrapText="1"/>
      <protection locked="0"/>
    </xf>
    <xf numFmtId="2" fontId="19" fillId="5" borderId="32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4" fontId="13" fillId="3" borderId="28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4" fontId="13" fillId="3" borderId="32" xfId="0" applyNumberFormat="1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3" xfId="0" applyNumberFormat="1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164" fontId="13" fillId="3" borderId="56" xfId="0" applyNumberFormat="1" applyFont="1" applyFill="1" applyBorder="1" applyAlignment="1">
      <alignment horizontal="center" vertical="center" wrapText="1"/>
    </xf>
    <xf numFmtId="164" fontId="13" fillId="3" borderId="60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K106"/>
  <sheetViews>
    <sheetView tabSelected="1" zoomScaleNormal="100" workbookViewId="0">
      <selection activeCell="D17" sqref="D17"/>
    </sheetView>
  </sheetViews>
  <sheetFormatPr defaultColWidth="9.140625" defaultRowHeight="16.5" x14ac:dyDescent="0.3"/>
  <cols>
    <col min="1" max="1" width="2" style="1" customWidth="1"/>
    <col min="2" max="2" width="7.28515625" style="2" customWidth="1"/>
    <col min="3" max="3" width="25.28515625" style="2" customWidth="1"/>
    <col min="4" max="4" width="56.5703125" style="2" customWidth="1"/>
    <col min="5" max="5" width="14.140625" style="2" customWidth="1"/>
    <col min="6" max="6" width="5.5703125" style="2" hidden="1" customWidth="1"/>
    <col min="7" max="7" width="29.7109375" style="2" customWidth="1"/>
    <col min="8" max="8" width="11.140625" style="2" customWidth="1"/>
    <col min="9" max="11" width="10.5703125" style="7" customWidth="1"/>
    <col min="12" max="12" width="11.42578125" style="7" customWidth="1"/>
    <col min="13" max="13" width="30.5703125" style="2" customWidth="1"/>
    <col min="14" max="16384" width="9.140625" style="2"/>
  </cols>
  <sheetData>
    <row r="1" spans="2:115" x14ac:dyDescent="0.3">
      <c r="B1" s="179" t="s">
        <v>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2:115" ht="15" customHeight="1" x14ac:dyDescent="0.3">
      <c r="B2" s="180" t="s">
        <v>187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2:115" ht="15" customHeight="1" x14ac:dyDescent="0.3">
      <c r="B3" s="181" t="s">
        <v>37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2:115" ht="15" customHeight="1" x14ac:dyDescent="0.3">
      <c r="B4" s="128"/>
      <c r="C4" s="128"/>
      <c r="D4" s="128"/>
      <c r="E4" s="181" t="s">
        <v>186</v>
      </c>
      <c r="F4" s="181"/>
      <c r="G4" s="181"/>
      <c r="H4" s="128"/>
      <c r="I4" s="128"/>
      <c r="J4" s="128"/>
      <c r="K4" s="128"/>
      <c r="L4" s="128"/>
      <c r="M4" s="128"/>
    </row>
    <row r="6" spans="2:115" ht="26.25" customHeight="1" x14ac:dyDescent="0.3">
      <c r="B6" s="182" t="s">
        <v>1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2:115" s="1" customFormat="1" ht="7.5" customHeight="1" x14ac:dyDescent="0.3">
      <c r="B7" s="3"/>
      <c r="C7" s="4"/>
      <c r="D7" s="4"/>
      <c r="E7" s="4"/>
      <c r="F7" s="4"/>
      <c r="G7" s="4"/>
      <c r="H7" s="4"/>
      <c r="I7" s="5"/>
      <c r="J7" s="5"/>
      <c r="K7" s="5"/>
      <c r="L7" s="5"/>
    </row>
    <row r="8" spans="2:115" ht="19.5" customHeight="1" x14ac:dyDescent="0.3">
      <c r="B8" s="6" t="s">
        <v>2</v>
      </c>
      <c r="C8" s="176"/>
      <c r="D8" s="177"/>
      <c r="E8" s="177"/>
      <c r="F8" s="177"/>
      <c r="G8" s="177"/>
      <c r="H8" s="177"/>
      <c r="I8" s="177"/>
      <c r="J8" s="177"/>
      <c r="K8" s="177"/>
      <c r="L8" s="177"/>
      <c r="M8" s="17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2:115" x14ac:dyDescent="0.3"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2:115" ht="41.25" thickBot="1" x14ac:dyDescent="0.35">
      <c r="B10" s="8" t="s">
        <v>3</v>
      </c>
      <c r="C10" s="8" t="s">
        <v>4</v>
      </c>
      <c r="D10" s="8" t="s">
        <v>5</v>
      </c>
      <c r="E10" s="9" t="s">
        <v>6</v>
      </c>
      <c r="F10" s="10" t="s">
        <v>7</v>
      </c>
      <c r="G10" s="8"/>
      <c r="H10" s="10" t="s">
        <v>8</v>
      </c>
      <c r="I10" s="10" t="s">
        <v>9</v>
      </c>
      <c r="J10" s="10" t="s">
        <v>10</v>
      </c>
      <c r="K10" s="10" t="s">
        <v>11</v>
      </c>
      <c r="L10" s="8" t="s">
        <v>12</v>
      </c>
      <c r="M10" s="8" t="s">
        <v>13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2:115" ht="28.15" customHeight="1" thickTop="1" thickBot="1" x14ac:dyDescent="0.35">
      <c r="B11" s="151" t="s">
        <v>38</v>
      </c>
      <c r="C11" s="152"/>
      <c r="D11" s="152"/>
      <c r="E11" s="152"/>
      <c r="F11" s="152"/>
      <c r="G11" s="152"/>
      <c r="H11" s="152"/>
      <c r="I11" s="152"/>
      <c r="J11" s="152"/>
      <c r="K11" s="153"/>
      <c r="L11" s="11"/>
      <c r="M11" s="1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2:115" ht="27.75" customHeight="1" thickTop="1" x14ac:dyDescent="0.3">
      <c r="B12" s="166" t="s">
        <v>14</v>
      </c>
      <c r="C12" s="173" t="s">
        <v>39</v>
      </c>
      <c r="D12" s="71" t="s">
        <v>40</v>
      </c>
      <c r="E12" s="72" t="s">
        <v>32</v>
      </c>
      <c r="F12" s="72"/>
      <c r="G12" s="73" t="s">
        <v>22</v>
      </c>
      <c r="H12" s="74"/>
      <c r="I12" s="104">
        <v>10</v>
      </c>
      <c r="J12" s="105">
        <f>+I12*H12</f>
        <v>0</v>
      </c>
      <c r="K12" s="14">
        <f>+J12</f>
        <v>0</v>
      </c>
      <c r="L12" s="137">
        <f>IF(SUM(K12:K27)&gt;100,100,SUM(K12:K27))</f>
        <v>0</v>
      </c>
      <c r="M12" s="7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2:115" ht="27" x14ac:dyDescent="0.3">
      <c r="B13" s="167"/>
      <c r="C13" s="174"/>
      <c r="D13" s="77" t="s">
        <v>41</v>
      </c>
      <c r="E13" s="78" t="s">
        <v>57</v>
      </c>
      <c r="F13" s="79"/>
      <c r="G13" s="80" t="s">
        <v>22</v>
      </c>
      <c r="H13" s="81"/>
      <c r="I13" s="20">
        <v>6</v>
      </c>
      <c r="J13" s="106">
        <f t="shared" ref="J13:J37" si="0">+I13*H13</f>
        <v>0</v>
      </c>
      <c r="K13" s="20">
        <f t="shared" ref="K13:K27" si="1">+J13</f>
        <v>0</v>
      </c>
      <c r="L13" s="138"/>
      <c r="M13" s="8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2:115" x14ac:dyDescent="0.3">
      <c r="B14" s="167"/>
      <c r="C14" s="174"/>
      <c r="D14" s="77" t="s">
        <v>42</v>
      </c>
      <c r="E14" s="78" t="s">
        <v>26</v>
      </c>
      <c r="F14" s="79"/>
      <c r="G14" s="80" t="s">
        <v>22</v>
      </c>
      <c r="H14" s="81"/>
      <c r="I14" s="20">
        <v>2</v>
      </c>
      <c r="J14" s="106">
        <f t="shared" si="0"/>
        <v>0</v>
      </c>
      <c r="K14" s="20">
        <f t="shared" si="1"/>
        <v>0</v>
      </c>
      <c r="L14" s="138"/>
      <c r="M14" s="8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</row>
    <row r="15" spans="2:115" x14ac:dyDescent="0.3">
      <c r="B15" s="167"/>
      <c r="C15" s="174"/>
      <c r="D15" s="77" t="s">
        <v>44</v>
      </c>
      <c r="E15" s="78" t="s">
        <v>34</v>
      </c>
      <c r="F15" s="79"/>
      <c r="G15" s="80" t="s">
        <v>22</v>
      </c>
      <c r="H15" s="81"/>
      <c r="I15" s="20">
        <v>1</v>
      </c>
      <c r="J15" s="106">
        <f t="shared" si="0"/>
        <v>0</v>
      </c>
      <c r="K15" s="20">
        <f t="shared" si="1"/>
        <v>0</v>
      </c>
      <c r="L15" s="138"/>
      <c r="M15" s="8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</row>
    <row r="16" spans="2:115" x14ac:dyDescent="0.3">
      <c r="B16" s="167"/>
      <c r="C16" s="174"/>
      <c r="D16" s="77" t="s">
        <v>43</v>
      </c>
      <c r="E16" s="78" t="s">
        <v>45</v>
      </c>
      <c r="F16" s="79"/>
      <c r="G16" s="80" t="s">
        <v>46</v>
      </c>
      <c r="H16" s="81"/>
      <c r="I16" s="20">
        <v>0.5</v>
      </c>
      <c r="J16" s="106">
        <f t="shared" si="0"/>
        <v>0</v>
      </c>
      <c r="K16" s="20">
        <f t="shared" si="1"/>
        <v>0</v>
      </c>
      <c r="L16" s="138"/>
      <c r="M16" s="8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</row>
    <row r="17" spans="2:115" ht="27" x14ac:dyDescent="0.3">
      <c r="B17" s="167"/>
      <c r="C17" s="174"/>
      <c r="D17" s="77" t="s">
        <v>47</v>
      </c>
      <c r="E17" s="78" t="s">
        <v>24</v>
      </c>
      <c r="F17" s="79"/>
      <c r="G17" s="80" t="s">
        <v>48</v>
      </c>
      <c r="H17" s="81"/>
      <c r="I17" s="20">
        <v>3</v>
      </c>
      <c r="J17" s="106">
        <f t="shared" si="0"/>
        <v>0</v>
      </c>
      <c r="K17" s="20">
        <f t="shared" si="1"/>
        <v>0</v>
      </c>
      <c r="L17" s="138"/>
      <c r="M17" s="8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</row>
    <row r="18" spans="2:115" ht="27" x14ac:dyDescent="0.3">
      <c r="B18" s="167"/>
      <c r="C18" s="174"/>
      <c r="D18" s="77" t="s">
        <v>49</v>
      </c>
      <c r="E18" s="78" t="s">
        <v>50</v>
      </c>
      <c r="F18" s="79"/>
      <c r="G18" s="80" t="s">
        <v>48</v>
      </c>
      <c r="H18" s="81"/>
      <c r="I18" s="20">
        <v>4.5</v>
      </c>
      <c r="J18" s="106">
        <f t="shared" si="0"/>
        <v>0</v>
      </c>
      <c r="K18" s="20">
        <f t="shared" si="1"/>
        <v>0</v>
      </c>
      <c r="L18" s="138"/>
      <c r="M18" s="8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</row>
    <row r="19" spans="2:115" x14ac:dyDescent="0.3">
      <c r="B19" s="167"/>
      <c r="C19" s="174"/>
      <c r="D19" s="77" t="s">
        <v>51</v>
      </c>
      <c r="E19" s="78" t="s">
        <v>53</v>
      </c>
      <c r="F19" s="79"/>
      <c r="G19" s="80" t="s">
        <v>54</v>
      </c>
      <c r="H19" s="81"/>
      <c r="I19" s="20">
        <v>1.5</v>
      </c>
      <c r="J19" s="106">
        <f t="shared" si="0"/>
        <v>0</v>
      </c>
      <c r="K19" s="20">
        <f t="shared" si="1"/>
        <v>0</v>
      </c>
      <c r="L19" s="138"/>
      <c r="M19" s="8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</row>
    <row r="20" spans="2:115" ht="27" x14ac:dyDescent="0.3">
      <c r="B20" s="167"/>
      <c r="C20" s="174"/>
      <c r="D20" s="77" t="s">
        <v>52</v>
      </c>
      <c r="E20" s="78" t="s">
        <v>26</v>
      </c>
      <c r="F20" s="79"/>
      <c r="G20" s="80" t="s">
        <v>54</v>
      </c>
      <c r="H20" s="81"/>
      <c r="I20" s="20">
        <v>2</v>
      </c>
      <c r="J20" s="106">
        <f t="shared" si="0"/>
        <v>0</v>
      </c>
      <c r="K20" s="20">
        <f t="shared" si="1"/>
        <v>0</v>
      </c>
      <c r="L20" s="138"/>
      <c r="M20" s="8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</row>
    <row r="21" spans="2:115" ht="27" x14ac:dyDescent="0.3">
      <c r="B21" s="167"/>
      <c r="C21" s="174"/>
      <c r="D21" s="97" t="s">
        <v>55</v>
      </c>
      <c r="E21" s="78" t="s">
        <v>23</v>
      </c>
      <c r="F21" s="102"/>
      <c r="G21" s="80" t="s">
        <v>22</v>
      </c>
      <c r="H21" s="103"/>
      <c r="I21" s="20">
        <v>5</v>
      </c>
      <c r="J21" s="106">
        <f t="shared" si="0"/>
        <v>0</v>
      </c>
      <c r="K21" s="20">
        <f t="shared" si="1"/>
        <v>0</v>
      </c>
      <c r="L21" s="138"/>
      <c r="M21" s="2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</row>
    <row r="22" spans="2:115" ht="27" x14ac:dyDescent="0.3">
      <c r="B22" s="167"/>
      <c r="C22" s="174"/>
      <c r="D22" s="97" t="s">
        <v>56</v>
      </c>
      <c r="E22" s="78" t="s">
        <v>24</v>
      </c>
      <c r="F22" s="102"/>
      <c r="G22" s="80" t="s">
        <v>22</v>
      </c>
      <c r="H22" s="103"/>
      <c r="I22" s="20">
        <v>3</v>
      </c>
      <c r="J22" s="106">
        <f t="shared" si="0"/>
        <v>0</v>
      </c>
      <c r="K22" s="20">
        <f t="shared" si="1"/>
        <v>0</v>
      </c>
      <c r="L22" s="138"/>
      <c r="M22" s="2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</row>
    <row r="23" spans="2:115" x14ac:dyDescent="0.3">
      <c r="B23" s="167"/>
      <c r="C23" s="174"/>
      <c r="D23" s="97" t="s">
        <v>58</v>
      </c>
      <c r="E23" s="78" t="s">
        <v>26</v>
      </c>
      <c r="F23" s="102"/>
      <c r="G23" s="80" t="s">
        <v>22</v>
      </c>
      <c r="H23" s="103"/>
      <c r="I23" s="20">
        <v>2</v>
      </c>
      <c r="J23" s="106">
        <f t="shared" si="0"/>
        <v>0</v>
      </c>
      <c r="K23" s="20">
        <f t="shared" si="1"/>
        <v>0</v>
      </c>
      <c r="L23" s="138"/>
      <c r="M23" s="2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</row>
    <row r="24" spans="2:115" x14ac:dyDescent="0.3">
      <c r="B24" s="167"/>
      <c r="C24" s="174"/>
      <c r="D24" s="97" t="s">
        <v>59</v>
      </c>
      <c r="E24" s="78" t="s">
        <v>34</v>
      </c>
      <c r="F24" s="102"/>
      <c r="G24" s="80" t="s">
        <v>22</v>
      </c>
      <c r="H24" s="103"/>
      <c r="I24" s="20">
        <v>1</v>
      </c>
      <c r="J24" s="106">
        <f t="shared" si="0"/>
        <v>0</v>
      </c>
      <c r="K24" s="20">
        <f t="shared" si="1"/>
        <v>0</v>
      </c>
      <c r="L24" s="138"/>
      <c r="M24" s="2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</row>
    <row r="25" spans="2:115" x14ac:dyDescent="0.3">
      <c r="B25" s="167"/>
      <c r="C25" s="174"/>
      <c r="D25" s="97" t="s">
        <v>60</v>
      </c>
      <c r="E25" s="78" t="s">
        <v>29</v>
      </c>
      <c r="F25" s="102"/>
      <c r="G25" s="80" t="s">
        <v>46</v>
      </c>
      <c r="H25" s="103"/>
      <c r="I25" s="20">
        <v>0.5</v>
      </c>
      <c r="J25" s="106">
        <f t="shared" si="0"/>
        <v>0</v>
      </c>
      <c r="K25" s="20">
        <f t="shared" si="1"/>
        <v>0</v>
      </c>
      <c r="L25" s="138"/>
      <c r="M25" s="2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</row>
    <row r="26" spans="2:115" x14ac:dyDescent="0.3">
      <c r="B26" s="167"/>
      <c r="C26" s="174"/>
      <c r="D26" s="97" t="s">
        <v>61</v>
      </c>
      <c r="E26" s="78" t="s">
        <v>23</v>
      </c>
      <c r="F26" s="102"/>
      <c r="G26" s="98" t="s">
        <v>63</v>
      </c>
      <c r="H26" s="103"/>
      <c r="I26" s="20">
        <v>5</v>
      </c>
      <c r="J26" s="106">
        <f t="shared" si="0"/>
        <v>0</v>
      </c>
      <c r="K26" s="20">
        <f t="shared" si="1"/>
        <v>0</v>
      </c>
      <c r="L26" s="138"/>
      <c r="M26" s="2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</row>
    <row r="27" spans="2:115" ht="18" customHeight="1" thickBot="1" x14ac:dyDescent="0.35">
      <c r="B27" s="167"/>
      <c r="C27" s="175"/>
      <c r="D27" s="107" t="s">
        <v>62</v>
      </c>
      <c r="E27" s="84" t="s">
        <v>24</v>
      </c>
      <c r="F27" s="25"/>
      <c r="G27" s="89" t="s">
        <v>63</v>
      </c>
      <c r="H27" s="36"/>
      <c r="I27" s="25">
        <v>3</v>
      </c>
      <c r="J27" s="108">
        <f t="shared" si="0"/>
        <v>0</v>
      </c>
      <c r="K27" s="25">
        <f t="shared" si="1"/>
        <v>0</v>
      </c>
      <c r="L27" s="144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</row>
    <row r="28" spans="2:115" ht="17.25" thickTop="1" x14ac:dyDescent="0.3">
      <c r="B28" s="167"/>
      <c r="C28" s="129" t="s">
        <v>80</v>
      </c>
      <c r="D28" s="85" t="s">
        <v>64</v>
      </c>
      <c r="E28" s="72" t="s">
        <v>33</v>
      </c>
      <c r="F28" s="109">
        <v>10</v>
      </c>
      <c r="G28" s="73" t="s">
        <v>76</v>
      </c>
      <c r="H28" s="74"/>
      <c r="I28" s="72">
        <v>4</v>
      </c>
      <c r="J28" s="105">
        <f>+I28*H28</f>
        <v>0</v>
      </c>
      <c r="K28" s="14">
        <f>+J28</f>
        <v>0</v>
      </c>
      <c r="L28" s="169">
        <f>IF(SUM(K28:K37)&gt;100,100,SUM(K28:K37))</f>
        <v>0</v>
      </c>
      <c r="M28" s="76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</row>
    <row r="29" spans="2:115" x14ac:dyDescent="0.3">
      <c r="B29" s="167"/>
      <c r="C29" s="130"/>
      <c r="D29" s="77" t="s">
        <v>65</v>
      </c>
      <c r="E29" s="78" t="s">
        <v>27</v>
      </c>
      <c r="F29" s="79">
        <v>20</v>
      </c>
      <c r="G29" s="80" t="s">
        <v>76</v>
      </c>
      <c r="H29" s="81"/>
      <c r="I29" s="78">
        <v>2</v>
      </c>
      <c r="J29" s="106">
        <f t="shared" si="0"/>
        <v>0</v>
      </c>
      <c r="K29" s="20">
        <f t="shared" ref="K29:K37" si="2">+J29</f>
        <v>0</v>
      </c>
      <c r="L29" s="170"/>
      <c r="M29" s="8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</row>
    <row r="30" spans="2:115" x14ac:dyDescent="0.3">
      <c r="B30" s="167"/>
      <c r="C30" s="130"/>
      <c r="D30" s="77" t="s">
        <v>66</v>
      </c>
      <c r="E30" s="78" t="s">
        <v>26</v>
      </c>
      <c r="F30" s="79">
        <v>20</v>
      </c>
      <c r="G30" s="80" t="s">
        <v>77</v>
      </c>
      <c r="H30" s="81"/>
      <c r="I30" s="78">
        <v>2</v>
      </c>
      <c r="J30" s="106">
        <f t="shared" si="0"/>
        <v>0</v>
      </c>
      <c r="K30" s="20">
        <f t="shared" si="2"/>
        <v>0</v>
      </c>
      <c r="L30" s="170"/>
      <c r="M30" s="8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</row>
    <row r="31" spans="2:115" x14ac:dyDescent="0.3">
      <c r="B31" s="167"/>
      <c r="C31" s="130"/>
      <c r="D31" s="77" t="s">
        <v>67</v>
      </c>
      <c r="E31" s="78" t="s">
        <v>34</v>
      </c>
      <c r="F31" s="79">
        <v>15</v>
      </c>
      <c r="G31" s="80" t="s">
        <v>77</v>
      </c>
      <c r="H31" s="81"/>
      <c r="I31" s="78">
        <v>1</v>
      </c>
      <c r="J31" s="106">
        <f t="shared" si="0"/>
        <v>0</v>
      </c>
      <c r="K31" s="20">
        <f t="shared" si="2"/>
        <v>0</v>
      </c>
      <c r="L31" s="170"/>
      <c r="M31" s="8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2:115" x14ac:dyDescent="0.3">
      <c r="B32" s="167"/>
      <c r="C32" s="130"/>
      <c r="D32" s="77" t="s">
        <v>68</v>
      </c>
      <c r="E32" s="78" t="s">
        <v>25</v>
      </c>
      <c r="F32" s="79">
        <v>10</v>
      </c>
      <c r="G32" s="80" t="s">
        <v>78</v>
      </c>
      <c r="H32" s="81"/>
      <c r="I32" s="78">
        <v>2</v>
      </c>
      <c r="J32" s="106">
        <f t="shared" si="0"/>
        <v>0</v>
      </c>
      <c r="K32" s="20">
        <f t="shared" si="2"/>
        <v>0</v>
      </c>
      <c r="L32" s="170"/>
      <c r="M32" s="8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</row>
    <row r="33" spans="2:115" x14ac:dyDescent="0.3">
      <c r="B33" s="167"/>
      <c r="C33" s="130"/>
      <c r="D33" s="77" t="s">
        <v>69</v>
      </c>
      <c r="E33" s="78" t="s">
        <v>34</v>
      </c>
      <c r="F33" s="79">
        <v>10</v>
      </c>
      <c r="G33" s="80" t="s">
        <v>78</v>
      </c>
      <c r="H33" s="81"/>
      <c r="I33" s="78">
        <v>1</v>
      </c>
      <c r="J33" s="106">
        <f t="shared" si="0"/>
        <v>0</v>
      </c>
      <c r="K33" s="20">
        <f t="shared" si="2"/>
        <v>0</v>
      </c>
      <c r="L33" s="170"/>
      <c r="M33" s="8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</row>
    <row r="34" spans="2:115" x14ac:dyDescent="0.3">
      <c r="B34" s="167"/>
      <c r="C34" s="130"/>
      <c r="D34" s="77" t="s">
        <v>70</v>
      </c>
      <c r="E34" s="78" t="s">
        <v>74</v>
      </c>
      <c r="F34" s="79"/>
      <c r="G34" s="80" t="s">
        <v>79</v>
      </c>
      <c r="H34" s="81"/>
      <c r="I34" s="78">
        <v>5</v>
      </c>
      <c r="J34" s="106">
        <f t="shared" si="0"/>
        <v>0</v>
      </c>
      <c r="K34" s="20">
        <f t="shared" si="2"/>
        <v>0</v>
      </c>
      <c r="L34" s="170"/>
      <c r="M34" s="8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</row>
    <row r="35" spans="2:115" x14ac:dyDescent="0.3">
      <c r="B35" s="167"/>
      <c r="C35" s="130"/>
      <c r="D35" s="77" t="s">
        <v>71</v>
      </c>
      <c r="E35" s="78" t="s">
        <v>75</v>
      </c>
      <c r="F35" s="79">
        <v>10</v>
      </c>
      <c r="G35" s="80" t="s">
        <v>79</v>
      </c>
      <c r="H35" s="81"/>
      <c r="I35" s="78">
        <v>3</v>
      </c>
      <c r="J35" s="106">
        <f t="shared" si="0"/>
        <v>0</v>
      </c>
      <c r="K35" s="20">
        <f t="shared" si="2"/>
        <v>0</v>
      </c>
      <c r="L35" s="170"/>
      <c r="M35" s="8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</row>
    <row r="36" spans="2:115" x14ac:dyDescent="0.3">
      <c r="B36" s="167"/>
      <c r="C36" s="130"/>
      <c r="D36" s="77" t="s">
        <v>72</v>
      </c>
      <c r="E36" s="78" t="s">
        <v>26</v>
      </c>
      <c r="F36" s="79">
        <v>10</v>
      </c>
      <c r="G36" s="80" t="s">
        <v>79</v>
      </c>
      <c r="H36" s="81"/>
      <c r="I36" s="78">
        <v>2</v>
      </c>
      <c r="J36" s="106">
        <f t="shared" si="0"/>
        <v>0</v>
      </c>
      <c r="K36" s="20">
        <f t="shared" si="2"/>
        <v>0</v>
      </c>
      <c r="L36" s="170"/>
      <c r="M36" s="8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</row>
    <row r="37" spans="2:115" ht="17.25" thickBot="1" x14ac:dyDescent="0.35">
      <c r="B37" s="167"/>
      <c r="C37" s="130"/>
      <c r="D37" s="83" t="s">
        <v>73</v>
      </c>
      <c r="E37" s="78" t="s">
        <v>34</v>
      </c>
      <c r="F37" s="79">
        <v>5</v>
      </c>
      <c r="G37" s="110" t="s">
        <v>79</v>
      </c>
      <c r="H37" s="81"/>
      <c r="I37" s="78">
        <v>1</v>
      </c>
      <c r="J37" s="106">
        <f t="shared" si="0"/>
        <v>0</v>
      </c>
      <c r="K37" s="25">
        <f t="shared" si="2"/>
        <v>0</v>
      </c>
      <c r="L37" s="170"/>
      <c r="M37" s="8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2:115" ht="17.25" thickTop="1" x14ac:dyDescent="0.3">
      <c r="B38" s="167"/>
      <c r="C38" s="141" t="s">
        <v>81</v>
      </c>
      <c r="D38" s="111" t="s">
        <v>83</v>
      </c>
      <c r="E38" s="14" t="s">
        <v>33</v>
      </c>
      <c r="F38" s="14">
        <v>40</v>
      </c>
      <c r="G38" s="88" t="s">
        <v>30</v>
      </c>
      <c r="H38" s="31"/>
      <c r="I38" s="14">
        <v>4</v>
      </c>
      <c r="J38" s="105">
        <f>+I38*H38</f>
        <v>0</v>
      </c>
      <c r="K38" s="14">
        <f t="shared" ref="K38:K55" si="3">+J38</f>
        <v>0</v>
      </c>
      <c r="L38" s="137">
        <f>IF(SUM(K38:K46)&gt;100,100,SUM(K38:K46))</f>
        <v>0</v>
      </c>
      <c r="M38" s="1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</row>
    <row r="39" spans="2:115" x14ac:dyDescent="0.3">
      <c r="B39" s="167"/>
      <c r="C39" s="142"/>
      <c r="D39" s="112" t="s">
        <v>84</v>
      </c>
      <c r="E39" s="20" t="s">
        <v>26</v>
      </c>
      <c r="F39" s="20">
        <v>20</v>
      </c>
      <c r="G39" s="24" t="s">
        <v>30</v>
      </c>
      <c r="H39" s="32"/>
      <c r="I39" s="20">
        <v>2</v>
      </c>
      <c r="J39" s="106">
        <f>+I39*H39</f>
        <v>0</v>
      </c>
      <c r="K39" s="20">
        <f t="shared" si="3"/>
        <v>0</v>
      </c>
      <c r="L39" s="138"/>
      <c r="M39" s="2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</row>
    <row r="40" spans="2:115" ht="27" x14ac:dyDescent="0.3">
      <c r="B40" s="167"/>
      <c r="C40" s="142"/>
      <c r="D40" s="112" t="s">
        <v>82</v>
      </c>
      <c r="E40" s="20" t="s">
        <v>34</v>
      </c>
      <c r="F40" s="20">
        <v>40</v>
      </c>
      <c r="G40" s="24" t="s">
        <v>30</v>
      </c>
      <c r="H40" s="21"/>
      <c r="I40" s="20">
        <v>1</v>
      </c>
      <c r="J40" s="106">
        <f t="shared" ref="J40:J46" si="4">+I40*H40</f>
        <v>0</v>
      </c>
      <c r="K40" s="20">
        <f t="shared" si="3"/>
        <v>0</v>
      </c>
      <c r="L40" s="138"/>
      <c r="M40" s="2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</row>
    <row r="41" spans="2:115" ht="40.5" x14ac:dyDescent="0.3">
      <c r="B41" s="167"/>
      <c r="C41" s="142"/>
      <c r="D41" s="112" t="s">
        <v>89</v>
      </c>
      <c r="E41" s="20" t="s">
        <v>85</v>
      </c>
      <c r="F41" s="20">
        <v>20</v>
      </c>
      <c r="G41" s="24" t="s">
        <v>31</v>
      </c>
      <c r="H41" s="21"/>
      <c r="I41" s="20">
        <v>20</v>
      </c>
      <c r="J41" s="106">
        <f t="shared" si="4"/>
        <v>0</v>
      </c>
      <c r="K41" s="20">
        <f t="shared" si="3"/>
        <v>0</v>
      </c>
      <c r="L41" s="138"/>
      <c r="M41" s="2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2:115" ht="40.5" x14ac:dyDescent="0.3">
      <c r="B42" s="167"/>
      <c r="C42" s="142"/>
      <c r="D42" s="112" t="s">
        <v>88</v>
      </c>
      <c r="E42" s="20" t="s">
        <v>86</v>
      </c>
      <c r="F42" s="20">
        <v>20</v>
      </c>
      <c r="G42" s="24" t="s">
        <v>31</v>
      </c>
      <c r="H42" s="21"/>
      <c r="I42" s="20">
        <v>15</v>
      </c>
      <c r="J42" s="106">
        <f t="shared" si="4"/>
        <v>0</v>
      </c>
      <c r="K42" s="20">
        <f t="shared" si="3"/>
        <v>0</v>
      </c>
      <c r="L42" s="138"/>
      <c r="M42" s="2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2:115" ht="54" x14ac:dyDescent="0.3">
      <c r="B43" s="167"/>
      <c r="C43" s="142"/>
      <c r="D43" s="112" t="s">
        <v>87</v>
      </c>
      <c r="E43" s="20" t="s">
        <v>32</v>
      </c>
      <c r="F43" s="20">
        <v>20</v>
      </c>
      <c r="G43" s="24" t="s">
        <v>31</v>
      </c>
      <c r="H43" s="21"/>
      <c r="I43" s="20">
        <v>10</v>
      </c>
      <c r="J43" s="106">
        <f t="shared" si="4"/>
        <v>0</v>
      </c>
      <c r="K43" s="20">
        <f t="shared" si="3"/>
        <v>0</v>
      </c>
      <c r="L43" s="138"/>
      <c r="M43" s="2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</row>
    <row r="44" spans="2:115" ht="40.5" x14ac:dyDescent="0.3">
      <c r="B44" s="167"/>
      <c r="C44" s="142"/>
      <c r="D44" s="112" t="s">
        <v>90</v>
      </c>
      <c r="E44" s="20" t="s">
        <v>32</v>
      </c>
      <c r="F44" s="20">
        <v>20</v>
      </c>
      <c r="G44" s="24" t="s">
        <v>31</v>
      </c>
      <c r="H44" s="21"/>
      <c r="I44" s="20">
        <v>10</v>
      </c>
      <c r="J44" s="106">
        <f t="shared" si="4"/>
        <v>0</v>
      </c>
      <c r="K44" s="20">
        <f t="shared" si="3"/>
        <v>0</v>
      </c>
      <c r="L44" s="138"/>
      <c r="M44" s="2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</row>
    <row r="45" spans="2:115" ht="40.5" x14ac:dyDescent="0.3">
      <c r="B45" s="167"/>
      <c r="C45" s="142"/>
      <c r="D45" s="112" t="s">
        <v>91</v>
      </c>
      <c r="E45" s="20" t="s">
        <v>23</v>
      </c>
      <c r="F45" s="20">
        <v>20</v>
      </c>
      <c r="G45" s="24" t="s">
        <v>31</v>
      </c>
      <c r="H45" s="32"/>
      <c r="I45" s="20">
        <v>5</v>
      </c>
      <c r="J45" s="106">
        <f t="shared" si="4"/>
        <v>0</v>
      </c>
      <c r="K45" s="20">
        <f t="shared" si="3"/>
        <v>0</v>
      </c>
      <c r="L45" s="138"/>
      <c r="M45" s="2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</row>
    <row r="46" spans="2:115" ht="41.25" thickBot="1" x14ac:dyDescent="0.35">
      <c r="B46" s="167"/>
      <c r="C46" s="143"/>
      <c r="D46" s="113" t="s">
        <v>92</v>
      </c>
      <c r="E46" s="25" t="s">
        <v>24</v>
      </c>
      <c r="F46" s="25">
        <v>20</v>
      </c>
      <c r="G46" s="87" t="s">
        <v>31</v>
      </c>
      <c r="H46" s="33"/>
      <c r="I46" s="25">
        <v>3</v>
      </c>
      <c r="J46" s="108">
        <f t="shared" si="4"/>
        <v>0</v>
      </c>
      <c r="K46" s="25">
        <f t="shared" si="3"/>
        <v>0</v>
      </c>
      <c r="L46" s="144"/>
      <c r="M46" s="2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</row>
    <row r="47" spans="2:115" ht="43.5" customHeight="1" thickTop="1" x14ac:dyDescent="0.3">
      <c r="B47" s="167"/>
      <c r="C47" s="171" t="s">
        <v>93</v>
      </c>
      <c r="D47" s="13" t="s">
        <v>94</v>
      </c>
      <c r="E47" s="14" t="s">
        <v>96</v>
      </c>
      <c r="F47" s="14">
        <v>20</v>
      </c>
      <c r="G47" s="88" t="s">
        <v>97</v>
      </c>
      <c r="H47" s="31"/>
      <c r="I47" s="14">
        <v>20</v>
      </c>
      <c r="J47" s="75">
        <f>+I47*H47</f>
        <v>0</v>
      </c>
      <c r="K47" s="14">
        <f>+J47</f>
        <v>0</v>
      </c>
      <c r="L47" s="163">
        <f>IF(SUM(K47:K48)&gt;100,100,SUM(K47:K48))</f>
        <v>0</v>
      </c>
      <c r="M47" s="1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</row>
    <row r="48" spans="2:115" ht="45.75" customHeight="1" thickBot="1" x14ac:dyDescent="0.35">
      <c r="B48" s="167"/>
      <c r="C48" s="172"/>
      <c r="D48" s="29" t="s">
        <v>95</v>
      </c>
      <c r="E48" s="25" t="s">
        <v>32</v>
      </c>
      <c r="F48" s="25">
        <v>60</v>
      </c>
      <c r="G48" s="87" t="s">
        <v>97</v>
      </c>
      <c r="H48" s="33"/>
      <c r="I48" s="25">
        <v>10</v>
      </c>
      <c r="J48" s="86">
        <f>+I48*H48</f>
        <v>0</v>
      </c>
      <c r="K48" s="25">
        <f>+J48</f>
        <v>0</v>
      </c>
      <c r="L48" s="165"/>
      <c r="M48" s="2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</row>
    <row r="49" spans="1:115" ht="21.75" customHeight="1" thickTop="1" x14ac:dyDescent="0.3">
      <c r="B49" s="167"/>
      <c r="C49" s="173" t="s">
        <v>98</v>
      </c>
      <c r="D49" s="97" t="s">
        <v>99</v>
      </c>
      <c r="E49" s="56" t="s">
        <v>103</v>
      </c>
      <c r="F49" s="56"/>
      <c r="G49" s="98" t="s">
        <v>104</v>
      </c>
      <c r="H49" s="99"/>
      <c r="I49" s="56">
        <v>7.5</v>
      </c>
      <c r="J49" s="100">
        <f>+I49*H49</f>
        <v>0</v>
      </c>
      <c r="K49" s="56">
        <f>+J49</f>
        <v>0</v>
      </c>
      <c r="L49" s="163">
        <f>IF(SUM(K49:K52)&gt;100,100,SUM(K49:K52))</f>
        <v>0</v>
      </c>
      <c r="M49" s="2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</row>
    <row r="50" spans="1:115" ht="21.75" customHeight="1" x14ac:dyDescent="0.3">
      <c r="B50" s="167"/>
      <c r="C50" s="174"/>
      <c r="D50" s="97" t="s">
        <v>100</v>
      </c>
      <c r="E50" s="56" t="s">
        <v>24</v>
      </c>
      <c r="F50" s="56"/>
      <c r="G50" s="98" t="s">
        <v>104</v>
      </c>
      <c r="H50" s="99"/>
      <c r="I50" s="56">
        <v>3</v>
      </c>
      <c r="J50" s="100">
        <f>+I50*H50</f>
        <v>0</v>
      </c>
      <c r="K50" s="56">
        <f>+J50</f>
        <v>0</v>
      </c>
      <c r="L50" s="164"/>
      <c r="M50" s="2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</row>
    <row r="51" spans="1:115" ht="21.75" customHeight="1" x14ac:dyDescent="0.3">
      <c r="B51" s="167"/>
      <c r="C51" s="174"/>
      <c r="D51" s="97" t="s">
        <v>101</v>
      </c>
      <c r="E51" s="56" t="s">
        <v>23</v>
      </c>
      <c r="F51" s="56"/>
      <c r="G51" s="98" t="s">
        <v>104</v>
      </c>
      <c r="H51" s="99"/>
      <c r="I51" s="56">
        <v>5</v>
      </c>
      <c r="J51" s="100">
        <f t="shared" ref="J51:J52" si="5">+I51*H51</f>
        <v>0</v>
      </c>
      <c r="K51" s="56">
        <f t="shared" ref="K51:K52" si="6">+J51</f>
        <v>0</v>
      </c>
      <c r="L51" s="164"/>
      <c r="M51" s="2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1:115" ht="21.75" customHeight="1" thickBot="1" x14ac:dyDescent="0.35">
      <c r="B52" s="167"/>
      <c r="C52" s="174"/>
      <c r="D52" s="107" t="s">
        <v>102</v>
      </c>
      <c r="E52" s="51" t="s">
        <v>23</v>
      </c>
      <c r="F52" s="51"/>
      <c r="G52" s="98" t="s">
        <v>104</v>
      </c>
      <c r="H52" s="90"/>
      <c r="I52" s="51">
        <v>5</v>
      </c>
      <c r="J52" s="115">
        <f t="shared" si="5"/>
        <v>0</v>
      </c>
      <c r="K52" s="51">
        <f t="shared" si="6"/>
        <v>0</v>
      </c>
      <c r="L52" s="165"/>
      <c r="M52" s="5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</row>
    <row r="53" spans="1:115" ht="36" customHeight="1" thickTop="1" x14ac:dyDescent="0.3">
      <c r="B53" s="167"/>
      <c r="C53" s="129" t="s">
        <v>109</v>
      </c>
      <c r="D53" s="101" t="s">
        <v>105</v>
      </c>
      <c r="E53" s="96">
        <v>100</v>
      </c>
      <c r="F53" s="96">
        <v>100</v>
      </c>
      <c r="G53" s="114" t="s">
        <v>15</v>
      </c>
      <c r="H53" s="35"/>
      <c r="I53" s="96">
        <v>100</v>
      </c>
      <c r="J53" s="95">
        <f>+H53*I53</f>
        <v>0</v>
      </c>
      <c r="K53" s="96">
        <f t="shared" si="3"/>
        <v>0</v>
      </c>
      <c r="L53" s="164">
        <f>SUM(K53:K55)</f>
        <v>0</v>
      </c>
      <c r="M53" s="3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</row>
    <row r="54" spans="1:115" ht="36" customHeight="1" x14ac:dyDescent="0.3">
      <c r="B54" s="167"/>
      <c r="C54" s="130"/>
      <c r="D54" s="19" t="s">
        <v>106</v>
      </c>
      <c r="E54" s="20">
        <v>80</v>
      </c>
      <c r="F54" s="20">
        <v>60</v>
      </c>
      <c r="G54" s="15" t="s">
        <v>20</v>
      </c>
      <c r="H54" s="21"/>
      <c r="I54" s="20">
        <v>80</v>
      </c>
      <c r="J54" s="22">
        <f t="shared" ref="J54" si="7">+H54*I54</f>
        <v>0</v>
      </c>
      <c r="K54" s="20">
        <f t="shared" si="3"/>
        <v>0</v>
      </c>
      <c r="L54" s="164"/>
      <c r="M54" s="2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</row>
    <row r="55" spans="1:115" ht="36" customHeight="1" thickBot="1" x14ac:dyDescent="0.35">
      <c r="B55" s="167"/>
      <c r="C55" s="131"/>
      <c r="D55" s="29" t="s">
        <v>107</v>
      </c>
      <c r="E55" s="25">
        <v>50</v>
      </c>
      <c r="F55" s="25">
        <v>30</v>
      </c>
      <c r="G55" s="30" t="s">
        <v>21</v>
      </c>
      <c r="H55" s="36"/>
      <c r="I55" s="25">
        <v>50</v>
      </c>
      <c r="J55" s="26">
        <f>+H55*I55</f>
        <v>0</v>
      </c>
      <c r="K55" s="25">
        <f t="shared" si="3"/>
        <v>0</v>
      </c>
      <c r="L55" s="165"/>
      <c r="M55" s="2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</row>
    <row r="56" spans="1:115" ht="118.5" customHeight="1" thickTop="1" thickBot="1" x14ac:dyDescent="0.35">
      <c r="B56" s="168"/>
      <c r="C56" s="116" t="s">
        <v>110</v>
      </c>
      <c r="D56" s="117" t="s">
        <v>108</v>
      </c>
      <c r="E56" s="25" t="s">
        <v>36</v>
      </c>
      <c r="F56" s="51">
        <v>20</v>
      </c>
      <c r="G56" s="87" t="s">
        <v>111</v>
      </c>
      <c r="H56" s="52"/>
      <c r="I56" s="51">
        <v>1</v>
      </c>
      <c r="J56" s="58">
        <f>+H56*I56</f>
        <v>0</v>
      </c>
      <c r="K56" s="51">
        <f>+J56</f>
        <v>0</v>
      </c>
      <c r="L56" s="118">
        <f>IF(SUM(K56)&gt;100,100,SUM(K56))</f>
        <v>0</v>
      </c>
      <c r="M56" s="5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</row>
    <row r="57" spans="1:115" ht="19.899999999999999" customHeight="1" thickTop="1" thickBot="1" x14ac:dyDescent="0.35">
      <c r="B57" s="37"/>
      <c r="C57" s="38"/>
      <c r="D57" s="39"/>
      <c r="E57" s="40"/>
      <c r="F57" s="40"/>
      <c r="G57" s="41"/>
      <c r="H57" s="42"/>
      <c r="I57" s="149" t="s">
        <v>16</v>
      </c>
      <c r="J57" s="149"/>
      <c r="K57" s="150"/>
      <c r="L57" s="125">
        <f>+L56*0.15+L53*0.25+L49*0.05+L47*0.1+L38*0.1+L28*0.15+L12*0.2</f>
        <v>0</v>
      </c>
      <c r="M57" s="4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</row>
    <row r="58" spans="1:115" s="46" customFormat="1" ht="28.15" customHeight="1" thickTop="1" thickBot="1" x14ac:dyDescent="0.3">
      <c r="A58" s="44"/>
      <c r="B58" s="151" t="s">
        <v>112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3"/>
      <c r="M58" s="45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</row>
    <row r="59" spans="1:115" ht="42.75" customHeight="1" thickTop="1" x14ac:dyDescent="0.3">
      <c r="B59" s="154" t="s">
        <v>17</v>
      </c>
      <c r="C59" s="146" t="s">
        <v>113</v>
      </c>
      <c r="D59" s="47" t="s">
        <v>114</v>
      </c>
      <c r="E59" s="14" t="s">
        <v>96</v>
      </c>
      <c r="F59" s="14">
        <v>60</v>
      </c>
      <c r="G59" s="88" t="s">
        <v>117</v>
      </c>
      <c r="H59" s="16"/>
      <c r="I59" s="14">
        <v>20</v>
      </c>
      <c r="J59" s="17">
        <f>+I59*H59</f>
        <v>0</v>
      </c>
      <c r="K59" s="14">
        <f>+J59</f>
        <v>0</v>
      </c>
      <c r="L59" s="137">
        <f>IF(SUM(K59:K60)&gt;100,100,SUM(K59:K60))</f>
        <v>0</v>
      </c>
      <c r="M59" s="1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</row>
    <row r="60" spans="1:115" ht="42.75" customHeight="1" thickBot="1" x14ac:dyDescent="0.35">
      <c r="B60" s="155"/>
      <c r="C60" s="148"/>
      <c r="D60" s="50" t="s">
        <v>115</v>
      </c>
      <c r="E60" s="25" t="s">
        <v>116</v>
      </c>
      <c r="F60" s="25">
        <v>5</v>
      </c>
      <c r="G60" s="87" t="s">
        <v>117</v>
      </c>
      <c r="H60" s="36"/>
      <c r="I60" s="25">
        <v>15</v>
      </c>
      <c r="J60" s="26">
        <f>+I60*H60</f>
        <v>0</v>
      </c>
      <c r="K60" s="25">
        <f>+J60</f>
        <v>0</v>
      </c>
      <c r="L60" s="144"/>
      <c r="M60" s="2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</row>
    <row r="61" spans="1:115" ht="17.25" thickTop="1" x14ac:dyDescent="0.3">
      <c r="B61" s="155"/>
      <c r="C61" s="156" t="s">
        <v>118</v>
      </c>
      <c r="D61" s="48" t="s">
        <v>119</v>
      </c>
      <c r="E61" s="96" t="s">
        <v>32</v>
      </c>
      <c r="F61" s="96">
        <v>20</v>
      </c>
      <c r="G61" s="70" t="s">
        <v>132</v>
      </c>
      <c r="H61" s="35"/>
      <c r="I61" s="96">
        <v>10</v>
      </c>
      <c r="J61" s="95">
        <f>+I61*H61</f>
        <v>0</v>
      </c>
      <c r="K61" s="96">
        <f>+J61</f>
        <v>0</v>
      </c>
      <c r="L61" s="157">
        <f>IF(SUM(K61:K73)&gt;100,100,SUM(K61:K73))</f>
        <v>0</v>
      </c>
      <c r="M61" s="3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</row>
    <row r="62" spans="1:115" ht="27" x14ac:dyDescent="0.3">
      <c r="B62" s="155"/>
      <c r="C62" s="156"/>
      <c r="D62" s="49" t="s">
        <v>120</v>
      </c>
      <c r="E62" s="20" t="s">
        <v>103</v>
      </c>
      <c r="F62" s="20">
        <v>60</v>
      </c>
      <c r="G62" s="24" t="s">
        <v>132</v>
      </c>
      <c r="H62" s="21"/>
      <c r="I62" s="20">
        <v>7.5</v>
      </c>
      <c r="J62" s="22">
        <f>+I62*H62</f>
        <v>0</v>
      </c>
      <c r="K62" s="20">
        <f>+J62</f>
        <v>0</v>
      </c>
      <c r="L62" s="138"/>
      <c r="M62" s="2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</row>
    <row r="63" spans="1:115" x14ac:dyDescent="0.3">
      <c r="B63" s="155"/>
      <c r="C63" s="156"/>
      <c r="D63" s="49" t="s">
        <v>121</v>
      </c>
      <c r="E63" s="20" t="s">
        <v>103</v>
      </c>
      <c r="F63" s="20"/>
      <c r="G63" s="24" t="s">
        <v>132</v>
      </c>
      <c r="H63" s="21"/>
      <c r="I63" s="20">
        <v>7.5</v>
      </c>
      <c r="J63" s="22">
        <f t="shared" ref="J63:J73" si="8">+I63*H63</f>
        <v>0</v>
      </c>
      <c r="K63" s="20">
        <f t="shared" ref="K63:K73" si="9">+J63</f>
        <v>0</v>
      </c>
      <c r="L63" s="138"/>
      <c r="M63" s="2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</row>
    <row r="64" spans="1:115" ht="27" x14ac:dyDescent="0.3">
      <c r="B64" s="155"/>
      <c r="C64" s="156"/>
      <c r="D64" s="49" t="s">
        <v>122</v>
      </c>
      <c r="E64" s="20" t="s">
        <v>23</v>
      </c>
      <c r="F64" s="20"/>
      <c r="G64" s="24" t="s">
        <v>132</v>
      </c>
      <c r="H64" s="21"/>
      <c r="I64" s="20">
        <v>5</v>
      </c>
      <c r="J64" s="22">
        <f t="shared" si="8"/>
        <v>0</v>
      </c>
      <c r="K64" s="20">
        <f t="shared" si="9"/>
        <v>0</v>
      </c>
      <c r="L64" s="138"/>
      <c r="M64" s="2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</row>
    <row r="65" spans="2:115" x14ac:dyDescent="0.3">
      <c r="B65" s="155"/>
      <c r="C65" s="156"/>
      <c r="D65" s="49" t="s">
        <v>123</v>
      </c>
      <c r="E65" s="20" t="s">
        <v>23</v>
      </c>
      <c r="F65" s="20">
        <v>30</v>
      </c>
      <c r="G65" s="24" t="s">
        <v>132</v>
      </c>
      <c r="H65" s="21"/>
      <c r="I65" s="20">
        <v>5</v>
      </c>
      <c r="J65" s="22">
        <f t="shared" si="8"/>
        <v>0</v>
      </c>
      <c r="K65" s="20">
        <f t="shared" si="9"/>
        <v>0</v>
      </c>
      <c r="L65" s="138"/>
      <c r="M65" s="2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</row>
    <row r="66" spans="2:115" ht="27" x14ac:dyDescent="0.3">
      <c r="B66" s="155"/>
      <c r="C66" s="156"/>
      <c r="D66" s="49" t="s">
        <v>124</v>
      </c>
      <c r="E66" s="20" t="s">
        <v>24</v>
      </c>
      <c r="F66" s="20">
        <v>10</v>
      </c>
      <c r="G66" s="24" t="s">
        <v>132</v>
      </c>
      <c r="H66" s="21"/>
      <c r="I66" s="20">
        <v>3</v>
      </c>
      <c r="J66" s="22">
        <f t="shared" si="8"/>
        <v>0</v>
      </c>
      <c r="K66" s="20">
        <f t="shared" si="9"/>
        <v>0</v>
      </c>
      <c r="L66" s="138"/>
      <c r="M66" s="2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</row>
    <row r="67" spans="2:115" ht="27" x14ac:dyDescent="0.3">
      <c r="B67" s="155"/>
      <c r="C67" s="156"/>
      <c r="D67" s="49" t="s">
        <v>125</v>
      </c>
      <c r="E67" s="20" t="s">
        <v>23</v>
      </c>
      <c r="F67" s="20"/>
      <c r="G67" s="24" t="s">
        <v>132</v>
      </c>
      <c r="H67" s="21"/>
      <c r="I67" s="20">
        <v>5</v>
      </c>
      <c r="J67" s="22">
        <f t="shared" si="8"/>
        <v>0</v>
      </c>
      <c r="K67" s="20">
        <f t="shared" si="9"/>
        <v>0</v>
      </c>
      <c r="L67" s="138"/>
      <c r="M67" s="2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</row>
    <row r="68" spans="2:115" ht="27" x14ac:dyDescent="0.3">
      <c r="B68" s="155"/>
      <c r="C68" s="156"/>
      <c r="D68" s="49" t="s">
        <v>126</v>
      </c>
      <c r="E68" s="20" t="s">
        <v>24</v>
      </c>
      <c r="F68" s="20"/>
      <c r="G68" s="24" t="s">
        <v>132</v>
      </c>
      <c r="H68" s="21"/>
      <c r="I68" s="20">
        <v>3</v>
      </c>
      <c r="J68" s="22">
        <f t="shared" si="8"/>
        <v>0</v>
      </c>
      <c r="K68" s="20">
        <f t="shared" si="9"/>
        <v>0</v>
      </c>
      <c r="L68" s="138"/>
      <c r="M68" s="2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</row>
    <row r="69" spans="2:115" ht="28.15" customHeight="1" x14ac:dyDescent="0.3">
      <c r="B69" s="155"/>
      <c r="C69" s="142"/>
      <c r="D69" s="49" t="s">
        <v>127</v>
      </c>
      <c r="E69" s="20" t="s">
        <v>24</v>
      </c>
      <c r="F69" s="20">
        <v>60</v>
      </c>
      <c r="G69" s="24" t="s">
        <v>132</v>
      </c>
      <c r="H69" s="21"/>
      <c r="I69" s="20">
        <v>3</v>
      </c>
      <c r="J69" s="22">
        <f t="shared" si="8"/>
        <v>0</v>
      </c>
      <c r="K69" s="20">
        <f t="shared" si="9"/>
        <v>0</v>
      </c>
      <c r="L69" s="138"/>
      <c r="M69" s="2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</row>
    <row r="70" spans="2:115" ht="28.15" customHeight="1" x14ac:dyDescent="0.3">
      <c r="B70" s="155"/>
      <c r="C70" s="142"/>
      <c r="D70" s="49" t="s">
        <v>128</v>
      </c>
      <c r="E70" s="20" t="s">
        <v>26</v>
      </c>
      <c r="F70" s="20"/>
      <c r="G70" s="24" t="s">
        <v>132</v>
      </c>
      <c r="H70" s="21"/>
      <c r="I70" s="20">
        <v>2</v>
      </c>
      <c r="J70" s="22">
        <f t="shared" si="8"/>
        <v>0</v>
      </c>
      <c r="K70" s="20">
        <f t="shared" si="9"/>
        <v>0</v>
      </c>
      <c r="L70" s="138"/>
      <c r="M70" s="2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</row>
    <row r="71" spans="2:115" ht="28.15" customHeight="1" x14ac:dyDescent="0.3">
      <c r="B71" s="155"/>
      <c r="C71" s="142"/>
      <c r="D71" s="49" t="s">
        <v>129</v>
      </c>
      <c r="E71" s="20" t="s">
        <v>53</v>
      </c>
      <c r="F71" s="20"/>
      <c r="G71" s="24" t="s">
        <v>132</v>
      </c>
      <c r="H71" s="21"/>
      <c r="I71" s="20">
        <v>1.5</v>
      </c>
      <c r="J71" s="22">
        <f t="shared" si="8"/>
        <v>0</v>
      </c>
      <c r="K71" s="20">
        <f t="shared" si="9"/>
        <v>0</v>
      </c>
      <c r="L71" s="138"/>
      <c r="M71" s="2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</row>
    <row r="72" spans="2:115" ht="28.15" customHeight="1" x14ac:dyDescent="0.3">
      <c r="B72" s="155"/>
      <c r="C72" s="142"/>
      <c r="D72" s="49" t="s">
        <v>130</v>
      </c>
      <c r="E72" s="20" t="s">
        <v>34</v>
      </c>
      <c r="F72" s="20">
        <v>30</v>
      </c>
      <c r="G72" s="24" t="s">
        <v>132</v>
      </c>
      <c r="H72" s="21"/>
      <c r="I72" s="20">
        <v>1</v>
      </c>
      <c r="J72" s="22">
        <f t="shared" si="8"/>
        <v>0</v>
      </c>
      <c r="K72" s="20">
        <f t="shared" si="9"/>
        <v>0</v>
      </c>
      <c r="L72" s="138"/>
      <c r="M72" s="2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</row>
    <row r="73" spans="2:115" ht="28.15" customHeight="1" thickBot="1" x14ac:dyDescent="0.35">
      <c r="B73" s="155"/>
      <c r="C73" s="143"/>
      <c r="D73" s="50" t="s">
        <v>131</v>
      </c>
      <c r="E73" s="25" t="s">
        <v>23</v>
      </c>
      <c r="F73" s="25">
        <v>10</v>
      </c>
      <c r="G73" s="87" t="s">
        <v>133</v>
      </c>
      <c r="H73" s="36"/>
      <c r="I73" s="25">
        <v>5</v>
      </c>
      <c r="J73" s="22">
        <f t="shared" si="8"/>
        <v>0</v>
      </c>
      <c r="K73" s="20">
        <f t="shared" si="9"/>
        <v>0</v>
      </c>
      <c r="L73" s="144"/>
      <c r="M73" s="2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</row>
    <row r="74" spans="2:115" ht="28.15" customHeight="1" thickTop="1" x14ac:dyDescent="0.3">
      <c r="B74" s="155"/>
      <c r="C74" s="141" t="s">
        <v>134</v>
      </c>
      <c r="D74" s="91" t="s">
        <v>135</v>
      </c>
      <c r="E74" s="14" t="s">
        <v>32</v>
      </c>
      <c r="F74" s="14">
        <v>60</v>
      </c>
      <c r="G74" s="88" t="s">
        <v>140</v>
      </c>
      <c r="H74" s="16"/>
      <c r="I74" s="14">
        <v>10</v>
      </c>
      <c r="J74" s="17">
        <f t="shared" ref="J74:J79" si="10">+I74*H74</f>
        <v>0</v>
      </c>
      <c r="K74" s="14">
        <f t="shared" ref="K74:K80" si="11">+J74</f>
        <v>0</v>
      </c>
      <c r="L74" s="137">
        <f>IF(SUM(K74:K76)&gt;100,100,SUM(K74:K76))</f>
        <v>0</v>
      </c>
      <c r="M74" s="92"/>
    </row>
    <row r="75" spans="2:115" ht="28.15" customHeight="1" x14ac:dyDescent="0.3">
      <c r="B75" s="155"/>
      <c r="C75" s="142"/>
      <c r="D75" s="93" t="s">
        <v>136</v>
      </c>
      <c r="E75" s="20" t="s">
        <v>138</v>
      </c>
      <c r="F75" s="20">
        <v>25</v>
      </c>
      <c r="G75" s="24" t="s">
        <v>141</v>
      </c>
      <c r="H75" s="21"/>
      <c r="I75" s="20">
        <v>15</v>
      </c>
      <c r="J75" s="22">
        <f t="shared" si="10"/>
        <v>0</v>
      </c>
      <c r="K75" s="20">
        <f t="shared" si="11"/>
        <v>0</v>
      </c>
      <c r="L75" s="138"/>
      <c r="M75" s="2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</row>
    <row r="76" spans="2:115" ht="27.75" thickBot="1" x14ac:dyDescent="0.35">
      <c r="B76" s="155"/>
      <c r="C76" s="143"/>
      <c r="D76" s="94" t="s">
        <v>137</v>
      </c>
      <c r="E76" s="25" t="s">
        <v>139</v>
      </c>
      <c r="F76" s="25">
        <v>20</v>
      </c>
      <c r="G76" s="87" t="s">
        <v>141</v>
      </c>
      <c r="H76" s="36"/>
      <c r="I76" s="25">
        <v>10</v>
      </c>
      <c r="J76" s="26">
        <f t="shared" si="10"/>
        <v>0</v>
      </c>
      <c r="K76" s="25">
        <f t="shared" si="11"/>
        <v>0</v>
      </c>
      <c r="L76" s="144"/>
      <c r="M76" s="2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</row>
    <row r="77" spans="2:115" ht="46.5" customHeight="1" thickTop="1" x14ac:dyDescent="0.3">
      <c r="B77" s="155"/>
      <c r="C77" s="160" t="s">
        <v>148</v>
      </c>
      <c r="D77" s="91" t="s">
        <v>143</v>
      </c>
      <c r="E77" s="14" t="s">
        <v>32</v>
      </c>
      <c r="F77" s="14"/>
      <c r="G77" s="88" t="s">
        <v>145</v>
      </c>
      <c r="H77" s="16"/>
      <c r="I77" s="14">
        <v>10</v>
      </c>
      <c r="J77" s="17">
        <f t="shared" si="10"/>
        <v>0</v>
      </c>
      <c r="K77" s="14">
        <f t="shared" si="11"/>
        <v>0</v>
      </c>
      <c r="L77" s="163">
        <f>IF(SUM(K77:K79)&gt;100,100,SUM(K77:K79))</f>
        <v>0</v>
      </c>
      <c r="M77" s="1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</row>
    <row r="78" spans="2:115" ht="46.5" customHeight="1" x14ac:dyDescent="0.3">
      <c r="B78" s="155"/>
      <c r="C78" s="161"/>
      <c r="D78" s="119" t="s">
        <v>142</v>
      </c>
      <c r="E78" s="20" t="s">
        <v>28</v>
      </c>
      <c r="F78" s="96"/>
      <c r="G78" s="70" t="s">
        <v>146</v>
      </c>
      <c r="H78" s="35"/>
      <c r="I78" s="96">
        <v>1</v>
      </c>
      <c r="J78" s="95">
        <f t="shared" si="10"/>
        <v>0</v>
      </c>
      <c r="K78" s="96">
        <f t="shared" si="11"/>
        <v>0</v>
      </c>
      <c r="L78" s="164"/>
      <c r="M78" s="3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</row>
    <row r="79" spans="2:115" ht="46.5" customHeight="1" thickBot="1" x14ac:dyDescent="0.35">
      <c r="B79" s="155"/>
      <c r="C79" s="162"/>
      <c r="D79" s="57" t="s">
        <v>144</v>
      </c>
      <c r="E79" s="25" t="s">
        <v>24</v>
      </c>
      <c r="F79" s="51"/>
      <c r="G79" s="89" t="s">
        <v>147</v>
      </c>
      <c r="H79" s="52"/>
      <c r="I79" s="51">
        <v>3</v>
      </c>
      <c r="J79" s="58">
        <f t="shared" si="10"/>
        <v>0</v>
      </c>
      <c r="K79" s="51">
        <f t="shared" si="11"/>
        <v>0</v>
      </c>
      <c r="L79" s="165"/>
      <c r="M79" s="5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</row>
    <row r="80" spans="2:115" ht="121.5" customHeight="1" thickTop="1" thickBot="1" x14ac:dyDescent="0.35">
      <c r="B80" s="155"/>
      <c r="C80" s="123" t="s">
        <v>149</v>
      </c>
      <c r="D80" s="117" t="s">
        <v>108</v>
      </c>
      <c r="E80" s="51" t="s">
        <v>36</v>
      </c>
      <c r="F80" s="51">
        <v>20</v>
      </c>
      <c r="G80" s="89" t="s">
        <v>111</v>
      </c>
      <c r="H80" s="52"/>
      <c r="I80" s="51">
        <v>1</v>
      </c>
      <c r="J80" s="120">
        <f>+H80*I80</f>
        <v>0</v>
      </c>
      <c r="K80" s="121">
        <f t="shared" si="11"/>
        <v>0</v>
      </c>
      <c r="L80" s="118">
        <f>SUM(K80:K80)</f>
        <v>0</v>
      </c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</row>
    <row r="81" spans="2:115" ht="19.899999999999999" customHeight="1" thickTop="1" thickBot="1" x14ac:dyDescent="0.35">
      <c r="B81" s="59"/>
      <c r="C81" s="60"/>
      <c r="D81" s="61"/>
      <c r="E81" s="62"/>
      <c r="F81" s="62"/>
      <c r="G81" s="63"/>
      <c r="H81" s="64"/>
      <c r="I81" s="158" t="s">
        <v>18</v>
      </c>
      <c r="J81" s="158"/>
      <c r="K81" s="159"/>
      <c r="L81" s="124">
        <f>+L80*0.15+L77*0.2+L74*0.15+L61*0.35+L59*0.15</f>
        <v>0</v>
      </c>
      <c r="M81" s="4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</row>
    <row r="82" spans="2:115" ht="28.15" customHeight="1" thickTop="1" thickBot="1" x14ac:dyDescent="0.35">
      <c r="B82" s="151" t="s">
        <v>150</v>
      </c>
      <c r="C82" s="152"/>
      <c r="D82" s="152"/>
      <c r="E82" s="152"/>
      <c r="F82" s="152"/>
      <c r="G82" s="152"/>
      <c r="H82" s="152"/>
      <c r="I82" s="152"/>
      <c r="J82" s="152"/>
      <c r="K82" s="152"/>
      <c r="L82" s="153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</row>
    <row r="83" spans="2:115" ht="26.25" customHeight="1" thickTop="1" x14ac:dyDescent="0.3">
      <c r="B83" s="139" t="s">
        <v>19</v>
      </c>
      <c r="C83" s="141" t="s">
        <v>185</v>
      </c>
      <c r="D83" s="47" t="s">
        <v>151</v>
      </c>
      <c r="E83" s="14" t="s">
        <v>116</v>
      </c>
      <c r="F83" s="14">
        <v>40</v>
      </c>
      <c r="G83" s="88" t="s">
        <v>157</v>
      </c>
      <c r="H83" s="16"/>
      <c r="I83" s="14">
        <v>15</v>
      </c>
      <c r="J83" s="17">
        <f t="shared" ref="J83:J88" si="12">+I83*H83</f>
        <v>0</v>
      </c>
      <c r="K83" s="14">
        <f>J83</f>
        <v>0</v>
      </c>
      <c r="L83" s="137">
        <f>IF(SUM(K83:K88)&gt;100,100,SUM(K83:K88))</f>
        <v>0</v>
      </c>
      <c r="M83" s="1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</row>
    <row r="84" spans="2:115" ht="26.25" customHeight="1" x14ac:dyDescent="0.3">
      <c r="B84" s="140"/>
      <c r="C84" s="142"/>
      <c r="D84" s="49" t="s">
        <v>152</v>
      </c>
      <c r="E84" s="20" t="s">
        <v>96</v>
      </c>
      <c r="F84" s="20">
        <v>10</v>
      </c>
      <c r="G84" s="24" t="s">
        <v>157</v>
      </c>
      <c r="H84" s="21"/>
      <c r="I84" s="20">
        <v>20</v>
      </c>
      <c r="J84" s="22">
        <f t="shared" si="12"/>
        <v>0</v>
      </c>
      <c r="K84" s="20">
        <f t="shared" ref="K84:K88" si="13">J84</f>
        <v>0</v>
      </c>
      <c r="L84" s="138"/>
      <c r="M84" s="2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</row>
    <row r="85" spans="2:115" ht="26.25" customHeight="1" x14ac:dyDescent="0.3">
      <c r="B85" s="140"/>
      <c r="C85" s="142"/>
      <c r="D85" s="49" t="s">
        <v>153</v>
      </c>
      <c r="E85" s="20" t="s">
        <v>32</v>
      </c>
      <c r="F85" s="20">
        <v>25</v>
      </c>
      <c r="G85" s="24" t="s">
        <v>157</v>
      </c>
      <c r="H85" s="21"/>
      <c r="I85" s="20">
        <v>10</v>
      </c>
      <c r="J85" s="22">
        <f t="shared" si="12"/>
        <v>0</v>
      </c>
      <c r="K85" s="20">
        <f t="shared" si="13"/>
        <v>0</v>
      </c>
      <c r="L85" s="138"/>
      <c r="M85" s="2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</row>
    <row r="86" spans="2:115" ht="26.25" customHeight="1" x14ac:dyDescent="0.3">
      <c r="B86" s="140"/>
      <c r="C86" s="142"/>
      <c r="D86" s="49" t="s">
        <v>154</v>
      </c>
      <c r="E86" s="20" t="s">
        <v>116</v>
      </c>
      <c r="F86" s="20"/>
      <c r="G86" s="24" t="s">
        <v>157</v>
      </c>
      <c r="H86" s="21"/>
      <c r="I86" s="20">
        <v>15</v>
      </c>
      <c r="J86" s="22">
        <f t="shared" si="12"/>
        <v>0</v>
      </c>
      <c r="K86" s="20">
        <f t="shared" si="13"/>
        <v>0</v>
      </c>
      <c r="L86" s="138"/>
      <c r="M86" s="2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</row>
    <row r="87" spans="2:115" ht="26.25" customHeight="1" x14ac:dyDescent="0.3">
      <c r="B87" s="140"/>
      <c r="C87" s="142"/>
      <c r="D87" s="49" t="s">
        <v>155</v>
      </c>
      <c r="E87" s="20" t="s">
        <v>23</v>
      </c>
      <c r="F87" s="20">
        <v>10</v>
      </c>
      <c r="G87" s="24" t="s">
        <v>157</v>
      </c>
      <c r="H87" s="21"/>
      <c r="I87" s="20">
        <v>5</v>
      </c>
      <c r="J87" s="22">
        <f t="shared" si="12"/>
        <v>0</v>
      </c>
      <c r="K87" s="20">
        <f t="shared" si="13"/>
        <v>0</v>
      </c>
      <c r="L87" s="138"/>
      <c r="M87" s="2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</row>
    <row r="88" spans="2:115" ht="26.25" customHeight="1" thickBot="1" x14ac:dyDescent="0.35">
      <c r="B88" s="140"/>
      <c r="C88" s="143"/>
      <c r="D88" s="50" t="s">
        <v>156</v>
      </c>
      <c r="E88" s="25" t="s">
        <v>32</v>
      </c>
      <c r="F88" s="25">
        <v>15</v>
      </c>
      <c r="G88" s="87" t="s">
        <v>157</v>
      </c>
      <c r="H88" s="36"/>
      <c r="I88" s="25">
        <v>10</v>
      </c>
      <c r="J88" s="26">
        <f t="shared" si="12"/>
        <v>0</v>
      </c>
      <c r="K88" s="25">
        <f t="shared" si="13"/>
        <v>0</v>
      </c>
      <c r="L88" s="144"/>
      <c r="M88" s="2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</row>
    <row r="89" spans="2:115" ht="17.25" thickTop="1" x14ac:dyDescent="0.3">
      <c r="B89" s="140"/>
      <c r="C89" s="141" t="s">
        <v>158</v>
      </c>
      <c r="D89" s="47" t="s">
        <v>159</v>
      </c>
      <c r="E89" s="14" t="s">
        <v>116</v>
      </c>
      <c r="F89" s="14">
        <v>10</v>
      </c>
      <c r="G89" s="88" t="s">
        <v>30</v>
      </c>
      <c r="H89" s="47"/>
      <c r="I89" s="14">
        <v>15</v>
      </c>
      <c r="J89" s="17">
        <f t="shared" ref="J89:J93" si="14">+I89*H89</f>
        <v>0</v>
      </c>
      <c r="K89" s="14">
        <f>+J89</f>
        <v>0</v>
      </c>
      <c r="L89" s="137">
        <f>IF(SUM(K89:K93)&gt;100,100,SUM(K89:K93))</f>
        <v>0</v>
      </c>
      <c r="M89" s="1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</row>
    <row r="90" spans="2:115" ht="27" x14ac:dyDescent="0.3">
      <c r="B90" s="140"/>
      <c r="C90" s="142"/>
      <c r="D90" s="49" t="s">
        <v>160</v>
      </c>
      <c r="E90" s="20" t="s">
        <v>32</v>
      </c>
      <c r="F90" s="20">
        <v>20</v>
      </c>
      <c r="G90" s="24" t="s">
        <v>30</v>
      </c>
      <c r="H90" s="21"/>
      <c r="I90" s="20">
        <v>10</v>
      </c>
      <c r="J90" s="22">
        <f t="shared" si="14"/>
        <v>0</v>
      </c>
      <c r="K90" s="20">
        <f t="shared" ref="K90:K93" si="15">+J90</f>
        <v>0</v>
      </c>
      <c r="L90" s="138"/>
      <c r="M90" s="2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</row>
    <row r="91" spans="2:115" x14ac:dyDescent="0.3">
      <c r="B91" s="140"/>
      <c r="C91" s="142"/>
      <c r="D91" s="49" t="s">
        <v>161</v>
      </c>
      <c r="E91" s="20" t="s">
        <v>23</v>
      </c>
      <c r="F91" s="20">
        <v>20</v>
      </c>
      <c r="G91" s="24" t="s">
        <v>30</v>
      </c>
      <c r="H91" s="21"/>
      <c r="I91" s="20">
        <v>5</v>
      </c>
      <c r="J91" s="22">
        <f t="shared" si="14"/>
        <v>0</v>
      </c>
      <c r="K91" s="20">
        <f t="shared" si="15"/>
        <v>0</v>
      </c>
      <c r="L91" s="138"/>
      <c r="M91" s="2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</row>
    <row r="92" spans="2:115" x14ac:dyDescent="0.3">
      <c r="B92" s="140"/>
      <c r="C92" s="142"/>
      <c r="D92" s="49" t="s">
        <v>162</v>
      </c>
      <c r="E92" s="20" t="s">
        <v>33</v>
      </c>
      <c r="F92" s="20">
        <v>10</v>
      </c>
      <c r="G92" s="24" t="s">
        <v>164</v>
      </c>
      <c r="H92" s="21"/>
      <c r="I92" s="20">
        <v>4</v>
      </c>
      <c r="J92" s="22">
        <f t="shared" si="14"/>
        <v>0</v>
      </c>
      <c r="K92" s="20">
        <f t="shared" si="15"/>
        <v>0</v>
      </c>
      <c r="L92" s="138"/>
      <c r="M92" s="2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</row>
    <row r="93" spans="2:115" ht="17.25" thickBot="1" x14ac:dyDescent="0.35">
      <c r="B93" s="140"/>
      <c r="C93" s="145"/>
      <c r="D93" s="50" t="s">
        <v>163</v>
      </c>
      <c r="E93" s="25" t="s">
        <v>23</v>
      </c>
      <c r="F93" s="25">
        <v>10</v>
      </c>
      <c r="G93" s="87" t="s">
        <v>30</v>
      </c>
      <c r="H93" s="36"/>
      <c r="I93" s="25">
        <v>5</v>
      </c>
      <c r="J93" s="26">
        <f t="shared" si="14"/>
        <v>0</v>
      </c>
      <c r="K93" s="25">
        <f t="shared" si="15"/>
        <v>0</v>
      </c>
      <c r="L93" s="144"/>
      <c r="M93" s="2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</row>
    <row r="94" spans="2:115" ht="29.25" customHeight="1" thickTop="1" x14ac:dyDescent="0.3">
      <c r="B94" s="140"/>
      <c r="C94" s="146" t="s">
        <v>165</v>
      </c>
      <c r="D94" s="47" t="s">
        <v>168</v>
      </c>
      <c r="E94" s="14" t="s">
        <v>116</v>
      </c>
      <c r="F94" s="14">
        <v>25</v>
      </c>
      <c r="G94" s="88" t="s">
        <v>169</v>
      </c>
      <c r="H94" s="16"/>
      <c r="I94" s="14">
        <v>15</v>
      </c>
      <c r="J94" s="17">
        <f>+I94*H94</f>
        <v>0</v>
      </c>
      <c r="K94" s="14">
        <f>+J94</f>
        <v>0</v>
      </c>
      <c r="L94" s="137">
        <f>IF(SUM(K94:K96)&gt;100,100,SUM(K94:K96))</f>
        <v>0</v>
      </c>
      <c r="M94" s="1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</row>
    <row r="95" spans="2:115" ht="28.5" customHeight="1" x14ac:dyDescent="0.3">
      <c r="B95" s="140"/>
      <c r="C95" s="147"/>
      <c r="D95" s="49" t="s">
        <v>167</v>
      </c>
      <c r="E95" s="96" t="s">
        <v>23</v>
      </c>
      <c r="F95" s="20">
        <v>30</v>
      </c>
      <c r="G95" s="24" t="s">
        <v>170</v>
      </c>
      <c r="H95" s="21"/>
      <c r="I95" s="20">
        <v>5</v>
      </c>
      <c r="J95" s="22">
        <f t="shared" ref="J95:J97" si="16">+I95*H95</f>
        <v>0</v>
      </c>
      <c r="K95" s="20">
        <f>+J95</f>
        <v>0</v>
      </c>
      <c r="L95" s="138"/>
      <c r="M95" s="2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</row>
    <row r="96" spans="2:115" ht="19.5" customHeight="1" thickBot="1" x14ac:dyDescent="0.35">
      <c r="B96" s="140"/>
      <c r="C96" s="148"/>
      <c r="D96" s="50" t="s">
        <v>166</v>
      </c>
      <c r="E96" s="51" t="s">
        <v>32</v>
      </c>
      <c r="F96" s="25">
        <v>20</v>
      </c>
      <c r="G96" s="87" t="s">
        <v>35</v>
      </c>
      <c r="H96" s="36"/>
      <c r="I96" s="25">
        <v>10</v>
      </c>
      <c r="J96" s="26">
        <f t="shared" si="16"/>
        <v>0</v>
      </c>
      <c r="K96" s="25">
        <f t="shared" ref="K96" si="17">+J96</f>
        <v>0</v>
      </c>
      <c r="L96" s="144"/>
      <c r="M96" s="2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</row>
    <row r="97" spans="2:115" ht="30" customHeight="1" thickTop="1" x14ac:dyDescent="0.3">
      <c r="B97" s="140"/>
      <c r="C97" s="129" t="s">
        <v>174</v>
      </c>
      <c r="D97" s="54" t="s">
        <v>175</v>
      </c>
      <c r="E97" s="14" t="s">
        <v>23</v>
      </c>
      <c r="F97" s="14">
        <v>10</v>
      </c>
      <c r="G97" s="88" t="s">
        <v>179</v>
      </c>
      <c r="H97" s="16"/>
      <c r="I97" s="14">
        <v>5</v>
      </c>
      <c r="J97" s="17">
        <f t="shared" si="16"/>
        <v>0</v>
      </c>
      <c r="K97" s="14">
        <f>+J97</f>
        <v>0</v>
      </c>
      <c r="L97" s="137">
        <f>IF(SUM(K97:K102)&gt;100,100,SUM(K97:K102))</f>
        <v>0</v>
      </c>
      <c r="M97" s="6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</row>
    <row r="98" spans="2:115" ht="30" customHeight="1" x14ac:dyDescent="0.3">
      <c r="B98" s="140"/>
      <c r="C98" s="130"/>
      <c r="D98" s="55" t="s">
        <v>176</v>
      </c>
      <c r="E98" s="20" t="s">
        <v>23</v>
      </c>
      <c r="F98" s="20">
        <v>20</v>
      </c>
      <c r="G98" s="24" t="s">
        <v>178</v>
      </c>
      <c r="H98" s="21"/>
      <c r="I98" s="20">
        <v>5</v>
      </c>
      <c r="J98" s="22">
        <f t="shared" ref="J98:J102" si="18">+I98*H98</f>
        <v>0</v>
      </c>
      <c r="K98" s="20">
        <f t="shared" ref="K98:K102" si="19">+J98</f>
        <v>0</v>
      </c>
      <c r="L98" s="138"/>
      <c r="M98" s="6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</row>
    <row r="99" spans="2:115" ht="30" customHeight="1" x14ac:dyDescent="0.3">
      <c r="B99" s="140"/>
      <c r="C99" s="130"/>
      <c r="D99" s="55" t="s">
        <v>177</v>
      </c>
      <c r="E99" s="20" t="s">
        <v>24</v>
      </c>
      <c r="F99" s="20">
        <v>20</v>
      </c>
      <c r="G99" s="24" t="s">
        <v>180</v>
      </c>
      <c r="H99" s="21"/>
      <c r="I99" s="20">
        <v>3</v>
      </c>
      <c r="J99" s="22">
        <f t="shared" si="18"/>
        <v>0</v>
      </c>
      <c r="K99" s="20">
        <f t="shared" si="19"/>
        <v>0</v>
      </c>
      <c r="L99" s="138"/>
      <c r="M99" s="65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</row>
    <row r="100" spans="2:115" ht="30" customHeight="1" x14ac:dyDescent="0.3">
      <c r="B100" s="140"/>
      <c r="C100" s="130"/>
      <c r="D100" s="55" t="s">
        <v>171</v>
      </c>
      <c r="E100" s="20" t="s">
        <v>26</v>
      </c>
      <c r="F100" s="20">
        <v>10</v>
      </c>
      <c r="G100" s="24" t="s">
        <v>181</v>
      </c>
      <c r="H100" s="21"/>
      <c r="I100" s="20">
        <v>2</v>
      </c>
      <c r="J100" s="22">
        <f t="shared" si="18"/>
        <v>0</v>
      </c>
      <c r="K100" s="20">
        <f t="shared" si="19"/>
        <v>0</v>
      </c>
      <c r="L100" s="138"/>
      <c r="M100" s="65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</row>
    <row r="101" spans="2:115" ht="30" customHeight="1" x14ac:dyDescent="0.3">
      <c r="B101" s="140"/>
      <c r="C101" s="130"/>
      <c r="D101" s="55" t="s">
        <v>172</v>
      </c>
      <c r="E101" s="20" t="s">
        <v>26</v>
      </c>
      <c r="F101" s="20">
        <v>20</v>
      </c>
      <c r="G101" s="24" t="s">
        <v>182</v>
      </c>
      <c r="H101" s="21"/>
      <c r="I101" s="20">
        <v>2</v>
      </c>
      <c r="J101" s="22">
        <f t="shared" si="18"/>
        <v>0</v>
      </c>
      <c r="K101" s="20">
        <f t="shared" si="19"/>
        <v>0</v>
      </c>
      <c r="L101" s="138"/>
      <c r="M101" s="6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</row>
    <row r="102" spans="2:115" ht="30" customHeight="1" thickBot="1" x14ac:dyDescent="0.35">
      <c r="B102" s="140"/>
      <c r="C102" s="131"/>
      <c r="D102" s="57" t="s">
        <v>173</v>
      </c>
      <c r="E102" s="25" t="s">
        <v>34</v>
      </c>
      <c r="F102" s="25">
        <v>10</v>
      </c>
      <c r="G102" s="87" t="s">
        <v>22</v>
      </c>
      <c r="H102" s="36"/>
      <c r="I102" s="25">
        <v>1</v>
      </c>
      <c r="J102" s="22">
        <f t="shared" si="18"/>
        <v>0</v>
      </c>
      <c r="K102" s="20">
        <f t="shared" si="19"/>
        <v>0</v>
      </c>
      <c r="L102" s="138"/>
      <c r="M102" s="6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</row>
    <row r="103" spans="2:115" ht="106.5" customHeight="1" thickTop="1" thickBot="1" x14ac:dyDescent="0.35">
      <c r="B103" s="140"/>
      <c r="C103" s="127" t="s">
        <v>183</v>
      </c>
      <c r="D103" s="117" t="s">
        <v>108</v>
      </c>
      <c r="E103" s="51" t="s">
        <v>36</v>
      </c>
      <c r="F103" s="51">
        <v>20</v>
      </c>
      <c r="G103" s="89" t="s">
        <v>111</v>
      </c>
      <c r="H103" s="52"/>
      <c r="I103" s="51">
        <v>1</v>
      </c>
      <c r="J103" s="120">
        <f>+H103*I103</f>
        <v>0</v>
      </c>
      <c r="K103" s="121">
        <f>+J103</f>
        <v>0</v>
      </c>
      <c r="L103" s="118">
        <f>SUM(K103:K103)</f>
        <v>0</v>
      </c>
      <c r="M103" s="12"/>
    </row>
    <row r="104" spans="2:115" ht="19.899999999999999" customHeight="1" thickTop="1" thickBot="1" x14ac:dyDescent="0.35">
      <c r="B104" s="132"/>
      <c r="C104" s="133"/>
      <c r="D104" s="133"/>
      <c r="E104" s="133"/>
      <c r="F104" s="133"/>
      <c r="G104" s="133"/>
      <c r="H104" s="133"/>
      <c r="I104" s="133"/>
      <c r="J104" s="66"/>
      <c r="K104" s="66"/>
      <c r="L104" s="122">
        <f>+L103*0.15+L97*0.2+L94*0.05+L89*0.35+L83*0.25</f>
        <v>0</v>
      </c>
      <c r="M104" s="4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</row>
    <row r="105" spans="2:115" ht="24" customHeight="1" thickTop="1" x14ac:dyDescent="0.3">
      <c r="B105" s="67"/>
      <c r="C105" s="68"/>
      <c r="D105" s="68"/>
      <c r="E105" s="68"/>
      <c r="F105" s="68"/>
      <c r="G105" s="68"/>
      <c r="H105" s="68"/>
      <c r="I105" s="134" t="s">
        <v>184</v>
      </c>
      <c r="J105" s="135"/>
      <c r="K105" s="136"/>
      <c r="L105" s="126">
        <f>+L57*0.35+L81*0.35+L104*0.3</f>
        <v>0</v>
      </c>
      <c r="M105" s="3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</row>
    <row r="106" spans="2:115" x14ac:dyDescent="0.3">
      <c r="B106" s="1"/>
      <c r="C106" s="1"/>
      <c r="E106" s="1"/>
      <c r="F106" s="1"/>
      <c r="G106" s="1"/>
      <c r="H106" s="1"/>
      <c r="I106" s="69"/>
      <c r="J106" s="69"/>
      <c r="K106" s="69"/>
      <c r="L106" s="6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</row>
  </sheetData>
  <sheetProtection algorithmName="SHA-512" hashValue="aPeuWBKtasu+oGsolg3RlU1SZIahj/UL1DxjGKvh2b8swRv8HLUrbXwaYdSHK9duTmAW5jNq5HocLHmH2FnOIQ==" saltValue="wkwga6SLsbYQcP8xbVcWaA==" spinCount="100000" sheet="1" objects="1" scenarios="1"/>
  <protectedRanges>
    <protectedRange sqref="G12:G26 G28:G52 G56:G1613" name="Intervalo3"/>
    <protectedRange sqref="B1:M4" name="Intervalo2"/>
    <protectedRange sqref="I30:I32 I14:I16 H12:H3555" name="Intervalo1_2"/>
  </protectedRanges>
  <mergeCells count="44">
    <mergeCell ref="C8:M8"/>
    <mergeCell ref="B1:M1"/>
    <mergeCell ref="B2:M2"/>
    <mergeCell ref="B3:M3"/>
    <mergeCell ref="B6:M6"/>
    <mergeCell ref="E4:G4"/>
    <mergeCell ref="B11:K11"/>
    <mergeCell ref="B12:B56"/>
    <mergeCell ref="L12:L27"/>
    <mergeCell ref="C28:C37"/>
    <mergeCell ref="L28:L37"/>
    <mergeCell ref="C47:C48"/>
    <mergeCell ref="L47:L48"/>
    <mergeCell ref="C53:C55"/>
    <mergeCell ref="L53:L55"/>
    <mergeCell ref="C12:C27"/>
    <mergeCell ref="C49:C52"/>
    <mergeCell ref="L49:L52"/>
    <mergeCell ref="C38:C46"/>
    <mergeCell ref="L38:L46"/>
    <mergeCell ref="I57:K57"/>
    <mergeCell ref="B58:L58"/>
    <mergeCell ref="B82:L82"/>
    <mergeCell ref="B59:B80"/>
    <mergeCell ref="C59:C60"/>
    <mergeCell ref="L59:L60"/>
    <mergeCell ref="C61:C73"/>
    <mergeCell ref="L61:L73"/>
    <mergeCell ref="C74:C76"/>
    <mergeCell ref="L74:L76"/>
    <mergeCell ref="I81:K81"/>
    <mergeCell ref="C77:C79"/>
    <mergeCell ref="L77:L79"/>
    <mergeCell ref="C97:C102"/>
    <mergeCell ref="B104:I104"/>
    <mergeCell ref="I105:K105"/>
    <mergeCell ref="L97:L102"/>
    <mergeCell ref="B83:B103"/>
    <mergeCell ref="C83:C88"/>
    <mergeCell ref="L83:L88"/>
    <mergeCell ref="C89:C93"/>
    <mergeCell ref="L89:L93"/>
    <mergeCell ref="C94:C96"/>
    <mergeCell ref="L94:L96"/>
  </mergeCells>
  <conditionalFormatting sqref="E30:E31 E38:F40 F27 K27 H27:I27 H29:I30 G31:I37 K29:K37 E47:F52 E56:K56 E59:K61 F73:I73 F67:F72 H62:K62 H63:I72 J63:K73 F74:K79 G83:G97 G99:I102 H83:K96 E83:F102">
    <cfRule type="cellIs" dxfId="30" priority="58" operator="equal">
      <formula>"Escolha uma opção…"</formula>
    </cfRule>
  </conditionalFormatting>
  <conditionalFormatting sqref="G38:G41 G47:G52">
    <cfRule type="cellIs" dxfId="29" priority="57" operator="equal">
      <formula>"Escolha uma opção…"</formula>
    </cfRule>
  </conditionalFormatting>
  <conditionalFormatting sqref="H40:I44">
    <cfRule type="cellIs" dxfId="28" priority="56" operator="equal">
      <formula>"Escolha uma opção…"</formula>
    </cfRule>
  </conditionalFormatting>
  <conditionalFormatting sqref="H47:K52">
    <cfRule type="cellIs" dxfId="27" priority="47" operator="equal">
      <formula>"Escolha uma opção…"</formula>
    </cfRule>
  </conditionalFormatting>
  <conditionalFormatting sqref="H97:I97 G98:I98">
    <cfRule type="cellIs" dxfId="26" priority="51" operator="equal">
      <formula>"Escolha uma opção…"</formula>
    </cfRule>
  </conditionalFormatting>
  <conditionalFormatting sqref="J38:K46">
    <cfRule type="cellIs" dxfId="25" priority="48" operator="equal">
      <formula>"Escolha uma opção…"</formula>
    </cfRule>
  </conditionalFormatting>
  <conditionalFormatting sqref="K97:K102">
    <cfRule type="cellIs" dxfId="24" priority="29" operator="equal">
      <formula>"Escolha uma opção…"</formula>
    </cfRule>
  </conditionalFormatting>
  <conditionalFormatting sqref="G38:I39 H45:I46 G57:K57 G81:K81 I89:I93">
    <cfRule type="cellIs" dxfId="23" priority="62" operator="equal">
      <formula>"Escolha uma opção…"</formula>
    </cfRule>
  </conditionalFormatting>
  <conditionalFormatting sqref="E53:J55">
    <cfRule type="cellIs" dxfId="22" priority="25" operator="equal">
      <formula>"Escolha uma opção…"</formula>
    </cfRule>
  </conditionalFormatting>
  <conditionalFormatting sqref="K53:K55">
    <cfRule type="cellIs" dxfId="21" priority="26" operator="equal">
      <formula>"Escolha uma opção…"</formula>
    </cfRule>
  </conditionalFormatting>
  <conditionalFormatting sqref="E14:E15 E12:J12 G13:I26 J13:J27">
    <cfRule type="cellIs" dxfId="20" priority="23" operator="equal">
      <formula>"Escolha uma opção…"</formula>
    </cfRule>
  </conditionalFormatting>
  <conditionalFormatting sqref="K12:K18 K24:K26">
    <cfRule type="cellIs" dxfId="19" priority="24" operator="equal">
      <formula>"Escolha uma opção…"</formula>
    </cfRule>
  </conditionalFormatting>
  <conditionalFormatting sqref="G27">
    <cfRule type="cellIs" dxfId="18" priority="22" operator="equal">
      <formula>"Escolha uma opção…"</formula>
    </cfRule>
  </conditionalFormatting>
  <conditionalFormatting sqref="G28:I28 K28">
    <cfRule type="cellIs" dxfId="17" priority="19" operator="equal">
      <formula>"Escolha uma opção…"</formula>
    </cfRule>
  </conditionalFormatting>
  <conditionalFormatting sqref="K19:K23">
    <cfRule type="cellIs" dxfId="16" priority="21" operator="equal">
      <formula>"Escolha uma opção…"</formula>
    </cfRule>
  </conditionalFormatting>
  <conditionalFormatting sqref="J29:J37">
    <cfRule type="cellIs" dxfId="15" priority="14" operator="equal">
      <formula>"Escolha uma opção…"</formula>
    </cfRule>
  </conditionalFormatting>
  <conditionalFormatting sqref="G29">
    <cfRule type="cellIs" dxfId="14" priority="18" operator="equal">
      <formula>"Escolha uma opção…"</formula>
    </cfRule>
  </conditionalFormatting>
  <conditionalFormatting sqref="G44:G46">
    <cfRule type="cellIs" dxfId="13" priority="10" operator="equal">
      <formula>"Escolha uma opção…"</formula>
    </cfRule>
  </conditionalFormatting>
  <conditionalFormatting sqref="G30">
    <cfRule type="cellIs" dxfId="12" priority="16" operator="equal">
      <formula>"Escolha uma opção…"</formula>
    </cfRule>
  </conditionalFormatting>
  <conditionalFormatting sqref="J28">
    <cfRule type="cellIs" dxfId="11" priority="15" operator="equal">
      <formula>"Escolha uma opção…"</formula>
    </cfRule>
  </conditionalFormatting>
  <conditionalFormatting sqref="G42">
    <cfRule type="cellIs" dxfId="10" priority="12" operator="equal">
      <formula>"Escolha uma opção…"</formula>
    </cfRule>
  </conditionalFormatting>
  <conditionalFormatting sqref="G43">
    <cfRule type="cellIs" dxfId="9" priority="11" operator="equal">
      <formula>"Escolha uma opção…"</formula>
    </cfRule>
  </conditionalFormatting>
  <conditionalFormatting sqref="F62:F66">
    <cfRule type="cellIs" dxfId="8" priority="9" operator="equal">
      <formula>"Escolha uma opção…"</formula>
    </cfRule>
  </conditionalFormatting>
  <conditionalFormatting sqref="E62:E73">
    <cfRule type="cellIs" dxfId="7" priority="8" operator="equal">
      <formula>"Escolha uma opção…"</formula>
    </cfRule>
  </conditionalFormatting>
  <conditionalFormatting sqref="G62">
    <cfRule type="cellIs" dxfId="6" priority="7" operator="equal">
      <formula>"Escolha uma opção…"</formula>
    </cfRule>
  </conditionalFormatting>
  <conditionalFormatting sqref="G63:G72">
    <cfRule type="cellIs" dxfId="5" priority="6" operator="equal">
      <formula>"Escolha uma opção…"</formula>
    </cfRule>
  </conditionalFormatting>
  <conditionalFormatting sqref="E74:E76">
    <cfRule type="cellIs" dxfId="4" priority="5" operator="equal">
      <formula>"Escolha uma opção…"</formula>
    </cfRule>
  </conditionalFormatting>
  <conditionalFormatting sqref="E77:E79">
    <cfRule type="cellIs" dxfId="3" priority="4" operator="equal">
      <formula>"Escolha uma opção…"</formula>
    </cfRule>
  </conditionalFormatting>
  <conditionalFormatting sqref="E80:K80">
    <cfRule type="cellIs" dxfId="2" priority="3" operator="equal">
      <formula>"Escolha uma opção…"</formula>
    </cfRule>
  </conditionalFormatting>
  <conditionalFormatting sqref="J97:J102">
    <cfRule type="cellIs" dxfId="1" priority="2" operator="equal">
      <formula>"Escolha uma opção…"</formula>
    </cfRule>
  </conditionalFormatting>
  <conditionalFormatting sqref="E103:K103">
    <cfRule type="cellIs" dxfId="0" priority="1" operator="equal">
      <formula>"Escolha uma opção…"</formula>
    </cfRule>
  </conditionalFormatting>
  <dataValidations count="2">
    <dataValidation type="decimal" allowBlank="1" showInputMessage="1" showErrorMessage="1" errorTitle="ERRO" error="Deve inserir um valor numérico." sqref="L81" xr:uid="{00000000-0002-0000-0000-000001000000}">
      <formula1>0</formula1>
      <formula2>1000</formula2>
    </dataValidation>
    <dataValidation type="list" allowBlank="1" showInputMessage="1" showErrorMessage="1" sqref="G53" xr:uid="{582EAD30-FF9B-4055-840F-72857103DF1E}">
      <formula1>$D$53:$D$55</formula1>
    </dataValidation>
  </dataValidations>
  <pageMargins left="0.11811023622047245" right="0.11811023622047245" top="0.15748031496062992" bottom="0.19685039370078741" header="0.11811023622047245" footer="0.11811023622047245"/>
  <pageSetup paperSize="9" scale="46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Candidato 1</vt:lpstr>
      <vt:lpstr>'Candidato 1'!Área_de_Impressão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Araujo</dc:creator>
  <cp:lastModifiedBy>Maria Filipa Patrocínio</cp:lastModifiedBy>
  <cp:lastPrinted>2025-11-24T18:19:44Z</cp:lastPrinted>
  <dcterms:created xsi:type="dcterms:W3CDTF">2024-02-20T23:16:40Z</dcterms:created>
  <dcterms:modified xsi:type="dcterms:W3CDTF">2025-12-11T16:05:51Z</dcterms:modified>
</cp:coreProperties>
</file>